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gonzalez\Desktop\"/>
    </mc:Choice>
  </mc:AlternateContent>
  <bookViews>
    <workbookView xWindow="0" yWindow="0" windowWidth="28800" windowHeight="12300"/>
  </bookViews>
  <sheets>
    <sheet name="MSPI" sheetId="1" r:id="rId1"/>
  </sheets>
  <externalReferences>
    <externalReference r:id="rId2"/>
    <externalReference r:id="rId3"/>
  </externalReferences>
  <calcPr calcId="162913"/>
  <pivotCaches>
    <pivotCache cacheId="0" r:id="rId4"/>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1" l="1"/>
  <c r="E65" i="1" s="1"/>
  <c r="F63" i="1"/>
  <c r="E63" i="1" s="1"/>
  <c r="F61" i="1"/>
  <c r="E61" i="1" s="1"/>
  <c r="F59" i="1"/>
  <c r="E59" i="1" s="1"/>
  <c r="F57" i="1"/>
  <c r="E57" i="1" s="1"/>
  <c r="F43" i="1"/>
  <c r="E42" i="1"/>
  <c r="E41" i="1"/>
  <c r="E40" i="1"/>
  <c r="E39" i="1"/>
  <c r="E43" i="1" s="1"/>
  <c r="G33" i="1"/>
  <c r="F32" i="1"/>
  <c r="H32" i="1" s="1"/>
  <c r="C32" i="1"/>
  <c r="H31" i="1"/>
  <c r="F31" i="1"/>
  <c r="C31" i="1"/>
  <c r="F30" i="1"/>
  <c r="H30" i="1" s="1"/>
  <c r="F29" i="1"/>
  <c r="H29" i="1" s="1"/>
  <c r="F28" i="1"/>
  <c r="H28" i="1" s="1"/>
  <c r="F27" i="1"/>
  <c r="H27" i="1" s="1"/>
  <c r="F26" i="1"/>
  <c r="H26" i="1" s="1"/>
  <c r="F25" i="1"/>
  <c r="H25" i="1" s="1"/>
  <c r="F24" i="1"/>
  <c r="H24" i="1" s="1"/>
  <c r="F23" i="1"/>
  <c r="H23" i="1" s="1"/>
  <c r="F22" i="1"/>
  <c r="H22" i="1" s="1"/>
  <c r="C22" i="1"/>
  <c r="H21" i="1"/>
  <c r="F21" i="1"/>
  <c r="C21" i="1"/>
  <c r="F20" i="1"/>
  <c r="F33" i="1" s="1"/>
  <c r="H33" i="1" s="1"/>
  <c r="C20" i="1"/>
  <c r="H19" i="1"/>
  <c r="F19" i="1"/>
  <c r="C19" i="1"/>
  <c r="H20" i="1" l="1"/>
</calcChain>
</file>

<file path=xl/sharedStrings.xml><?xml version="1.0" encoding="utf-8"?>
<sst xmlns="http://schemas.openxmlformats.org/spreadsheetml/2006/main" count="85" uniqueCount="81">
  <si>
    <t>INSTRUMENTO DE IDENTIFICACIÓN DE LA LINEA BASE DE SEGURIDAD
HOJA PORTADA</t>
  </si>
  <si>
    <t>ENTIDAD EVALUADA</t>
  </si>
  <si>
    <t>SUPERINTENDENCIA DE SERVICIOS PUBLICOS DOMICILIARIOS</t>
  </si>
  <si>
    <t>FECHAS DE EVALUACIÓN</t>
  </si>
  <si>
    <t>JUNIO DE 2022</t>
  </si>
  <si>
    <t>CONTACTO</t>
  </si>
  <si>
    <t>John Redondo (Líder Sistema de Gestión de Seguridad y Privacidad de la Información)</t>
  </si>
  <si>
    <t>ELABORADO POR</t>
  </si>
  <si>
    <t>Jazmín Flechaz  (Oficina de Tecnologías de la Información y las Comunicaciones)
John Redondo (Oficina Asesora de Planeación e Innovación Institucional)</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</si>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</sst>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s>
  <fills count="14">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theme="4" tint="0.79998168889431442"/>
        <bgColor theme="4" tint="0.79998168889431442"/>
      </patternFill>
    </fill>
  </fills>
  <borders count="47">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0" borderId="0" xfId="0" applyFont="1"/>
    <xf numFmtId="0" fontId="0" fillId="0" borderId="0" xfId="0" applyBorder="1"/>
    <xf numFmtId="0" fontId="0" fillId="0" borderId="0" xfId="0" applyBorder="1" applyAlignment="1"/>
    <xf numFmtId="0" fontId="10"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7" fillId="0" borderId="9" xfId="0" applyFont="1" applyBorder="1" applyAlignment="1">
      <alignment horizontal="center" vertical="center"/>
    </xf>
    <xf numFmtId="0" fontId="12" fillId="4" borderId="10" xfId="0" applyFont="1" applyFill="1" applyBorder="1" applyAlignment="1">
      <alignment horizontal="center" vertical="center"/>
    </xf>
    <xf numFmtId="0" fontId="7" fillId="0" borderId="20" xfId="0" applyFont="1" applyBorder="1" applyAlignment="1">
      <alignment horizontal="center" vertical="center"/>
    </xf>
    <xf numFmtId="0" fontId="13" fillId="0" borderId="10" xfId="0" applyFont="1" applyBorder="1" applyAlignment="1">
      <alignment horizontal="center" vertical="center"/>
    </xf>
    <xf numFmtId="1" fontId="12" fillId="4" borderId="10" xfId="0" applyNumberFormat="1" applyFont="1" applyFill="1" applyBorder="1" applyAlignment="1">
      <alignment horizontal="center" vertical="center"/>
    </xf>
    <xf numFmtId="0" fontId="7" fillId="0" borderId="23" xfId="0" applyFont="1" applyBorder="1" applyAlignment="1">
      <alignment horizontal="center" vertical="center"/>
    </xf>
    <xf numFmtId="0" fontId="12" fillId="4" borderId="24" xfId="0" applyFont="1" applyFill="1" applyBorder="1" applyAlignment="1">
      <alignment horizontal="center" vertical="center"/>
    </xf>
    <xf numFmtId="3" fontId="15" fillId="5" borderId="26" xfId="0" applyNumberFormat="1" applyFont="1" applyFill="1" applyBorder="1" applyAlignment="1">
      <alignment horizontal="center" vertical="center"/>
    </xf>
    <xf numFmtId="0" fontId="15" fillId="5" borderId="27" xfId="0" applyFont="1" applyFill="1" applyBorder="1" applyAlignment="1">
      <alignment horizontal="center" vertical="center"/>
    </xf>
    <xf numFmtId="0" fontId="0" fillId="4" borderId="0" xfId="0" applyFill="1"/>
    <xf numFmtId="9" fontId="18" fillId="4" borderId="0" xfId="0" applyNumberFormat="1" applyFont="1" applyFill="1" applyBorder="1" applyAlignment="1">
      <alignment vertical="center" wrapText="1"/>
    </xf>
    <xf numFmtId="0" fontId="19" fillId="3" borderId="10" xfId="0" applyFont="1" applyFill="1" applyBorder="1" applyAlignment="1">
      <alignment horizontal="center" vertical="center" wrapText="1"/>
    </xf>
    <xf numFmtId="0" fontId="0" fillId="4" borderId="0" xfId="0" applyFill="1" applyBorder="1"/>
    <xf numFmtId="0" fontId="20" fillId="0" borderId="34" xfId="0" applyFont="1" applyBorder="1" applyAlignment="1">
      <alignment horizontal="center"/>
    </xf>
    <xf numFmtId="9" fontId="20" fillId="0" borderId="22" xfId="1" applyFont="1" applyBorder="1" applyAlignment="1">
      <alignment horizontal="center"/>
    </xf>
    <xf numFmtId="0" fontId="20" fillId="0" borderId="9" xfId="0" applyFont="1" applyBorder="1" applyAlignment="1">
      <alignment horizontal="center"/>
    </xf>
    <xf numFmtId="9" fontId="19" fillId="3" borderId="37" xfId="0" applyNumberFormat="1" applyFont="1" applyFill="1" applyBorder="1" applyAlignment="1">
      <alignment horizontal="center" vertical="center" wrapText="1"/>
    </xf>
    <xf numFmtId="0" fontId="8" fillId="0" borderId="0" xfId="0" applyFont="1" applyBorder="1" applyAlignment="1">
      <alignment horizontal="center"/>
    </xf>
    <xf numFmtId="0" fontId="21" fillId="0" borderId="0" xfId="0" applyFont="1" applyBorder="1" applyAlignment="1">
      <alignment horizontal="center"/>
    </xf>
    <xf numFmtId="0" fontId="20" fillId="0" borderId="0" xfId="0" applyFont="1" applyBorder="1" applyAlignment="1">
      <alignment horizontal="center" vertical="center" wrapText="1"/>
    </xf>
    <xf numFmtId="0" fontId="20" fillId="0" borderId="10" xfId="0" applyFont="1" applyBorder="1" applyAlignment="1">
      <alignment horizontal="center"/>
    </xf>
    <xf numFmtId="9" fontId="20" fillId="0" borderId="10" xfId="0" applyNumberFormat="1" applyFont="1" applyBorder="1" applyAlignment="1">
      <alignment horizontal="center"/>
    </xf>
    <xf numFmtId="0" fontId="2" fillId="2" borderId="17" xfId="0" applyFont="1" applyFill="1" applyBorder="1" applyAlignment="1">
      <alignment horizontal="center"/>
    </xf>
    <xf numFmtId="0" fontId="0" fillId="0" borderId="44" xfId="0" applyBorder="1" applyAlignment="1">
      <alignment horizontal="left"/>
    </xf>
    <xf numFmtId="0" fontId="0" fillId="0" borderId="11" xfId="0" applyBorder="1"/>
    <xf numFmtId="0" fontId="0" fillId="0" borderId="45" xfId="0" applyBorder="1" applyAlignment="1">
      <alignment horizontal="left"/>
    </xf>
    <xf numFmtId="0" fontId="0" fillId="0" borderId="46" xfId="0" applyBorder="1" applyAlignment="1">
      <alignment horizontal="left"/>
    </xf>
    <xf numFmtId="0" fontId="2" fillId="2" borderId="43" xfId="0" applyFont="1" applyFill="1" applyBorder="1" applyAlignment="1">
      <alignment horizontal="left"/>
    </xf>
    <xf numFmtId="0" fontId="0" fillId="0" borderId="37"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0" fontId="4" fillId="13" borderId="10" xfId="0" applyFont="1" applyFill="1" applyBorder="1"/>
    <xf numFmtId="0" fontId="0" fillId="0" borderId="10" xfId="0" applyBorder="1" applyAlignment="1">
      <alignment horizontal="center" vertical="center"/>
    </xf>
    <xf numFmtId="1" fontId="0" fillId="0" borderId="10" xfId="0" applyNumberFormat="1" applyBorder="1" applyAlignment="1">
      <alignment horizontal="center" vertical="center"/>
    </xf>
    <xf numFmtId="0" fontId="11" fillId="0" borderId="24" xfId="0" pivotButton="1" applyFont="1" applyBorder="1" applyAlignment="1">
      <alignment horizontal="center" vertical="center" wrapText="1"/>
    </xf>
    <xf numFmtId="0" fontId="2" fillId="2" borderId="43" xfId="0" pivotButton="1" applyFont="1" applyFill="1" applyBorder="1" applyAlignment="1">
      <alignment horizontal="center"/>
    </xf>
    <xf numFmtId="0" fontId="23" fillId="11" borderId="41"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7" fillId="0" borderId="10"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0"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2" fillId="12" borderId="0" xfId="0" applyFont="1" applyFill="1" applyAlignment="1">
      <alignment horizontal="center" vertical="center" wrapText="1"/>
    </xf>
    <xf numFmtId="0" fontId="23" fillId="10" borderId="41" xfId="0" applyFont="1" applyFill="1" applyBorder="1" applyAlignment="1">
      <alignment horizontal="center" vertical="center" wrapText="1"/>
    </xf>
    <xf numFmtId="0" fontId="23" fillId="10" borderId="42" xfId="0" applyFont="1" applyFill="1" applyBorder="1" applyAlignment="1">
      <alignment horizontal="center" vertical="center" wrapText="1"/>
    </xf>
    <xf numFmtId="0" fontId="4" fillId="0" borderId="39" xfId="0" applyFont="1" applyBorder="1" applyAlignment="1">
      <alignment horizontal="center" vertical="center" textRotation="90" wrapText="1"/>
    </xf>
    <xf numFmtId="0" fontId="23" fillId="7" borderId="2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23" fillId="8" borderId="42" xfId="0" applyFont="1" applyFill="1" applyBorder="1" applyAlignment="1">
      <alignment horizontal="center" vertical="center" wrapText="1"/>
    </xf>
    <xf numFmtId="0" fontId="23" fillId="9" borderId="41" xfId="0" applyFont="1" applyFill="1" applyBorder="1" applyAlignment="1">
      <alignment horizontal="center" vertical="center" wrapText="1"/>
    </xf>
    <xf numFmtId="0" fontId="23" fillId="9" borderId="42" xfId="0" applyFont="1" applyFill="1" applyBorder="1" applyAlignment="1">
      <alignment horizontal="center" vertical="center"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9" fontId="20" fillId="0" borderId="20" xfId="1" applyNumberFormat="1" applyFont="1" applyBorder="1" applyAlignment="1">
      <alignment horizontal="center"/>
    </xf>
    <xf numFmtId="9" fontId="20" fillId="0" borderId="33" xfId="1" applyNumberFormat="1" applyFont="1" applyBorder="1" applyAlignment="1">
      <alignment horizontal="center"/>
    </xf>
    <xf numFmtId="9" fontId="18" fillId="2" borderId="35" xfId="0" applyNumberFormat="1" applyFont="1" applyFill="1" applyBorder="1" applyAlignment="1">
      <alignment horizontal="center" vertical="center" wrapText="1"/>
    </xf>
    <xf numFmtId="9" fontId="18" fillId="2" borderId="36" xfId="0" applyNumberFormat="1" applyFont="1" applyFill="1" applyBorder="1" applyAlignment="1">
      <alignment horizontal="center" vertical="center" wrapText="1"/>
    </xf>
    <xf numFmtId="9" fontId="19" fillId="3" borderId="35" xfId="0" applyNumberFormat="1" applyFont="1" applyFill="1" applyBorder="1" applyAlignment="1">
      <alignment horizontal="center" vertical="center" wrapText="1"/>
    </xf>
    <xf numFmtId="9" fontId="19" fillId="3" borderId="38"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22" fillId="0" borderId="0" xfId="0" applyFont="1" applyBorder="1" applyAlignment="1">
      <alignment horizontal="center" wrapText="1"/>
    </xf>
    <xf numFmtId="0" fontId="23" fillId="6" borderId="0" xfId="0" applyFont="1" applyFill="1" applyBorder="1" applyAlignment="1">
      <alignment horizontal="center" wrapText="1"/>
    </xf>
    <xf numFmtId="0" fontId="23" fillId="6" borderId="7" xfId="0" applyFont="1" applyFill="1" applyBorder="1" applyAlignment="1">
      <alignment horizontal="center" wrapText="1"/>
    </xf>
    <xf numFmtId="0" fontId="11" fillId="0" borderId="10" xfId="0" applyFont="1" applyBorder="1" applyAlignment="1">
      <alignment horizontal="center" vertical="center" wrapText="1"/>
    </xf>
    <xf numFmtId="0" fontId="11" fillId="0" borderId="24" xfId="0" applyFont="1" applyBorder="1" applyAlignment="1">
      <alignment horizontal="center" vertical="center"/>
    </xf>
    <xf numFmtId="0" fontId="14" fillId="5" borderId="25" xfId="0" applyFont="1" applyFill="1" applyBorder="1" applyAlignment="1">
      <alignment horizontal="center" vertical="center"/>
    </xf>
    <xf numFmtId="0" fontId="14" fillId="5" borderId="2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9" xfId="0" applyFont="1" applyFill="1" applyBorder="1" applyAlignment="1">
      <alignment horizontal="center" vertical="center"/>
    </xf>
    <xf numFmtId="9" fontId="17" fillId="2" borderId="28" xfId="0" applyNumberFormat="1" applyFont="1" applyFill="1" applyBorder="1" applyAlignment="1">
      <alignment horizontal="center" vertical="center" wrapText="1"/>
    </xf>
    <xf numFmtId="9" fontId="17" fillId="2" borderId="29" xfId="0" applyNumberFormat="1" applyFont="1" applyFill="1" applyBorder="1" applyAlignment="1">
      <alignment horizontal="center" vertical="center" wrapText="1"/>
    </xf>
    <xf numFmtId="9" fontId="17" fillId="2" borderId="30" xfId="0" applyNumberFormat="1"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0" borderId="1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2" fillId="2" borderId="17" xfId="0" applyFont="1" applyFill="1" applyBorder="1" applyAlignment="1">
      <alignment horizontal="center" vertical="center"/>
    </xf>
    <xf numFmtId="0" fontId="2" fillId="2" borderId="9" xfId="0" applyFont="1" applyFill="1" applyBorder="1" applyAlignment="1">
      <alignment horizontal="center" vertical="center"/>
    </xf>
    <xf numFmtId="9" fontId="9" fillId="2" borderId="18" xfId="0" applyNumberFormat="1" applyFont="1" applyFill="1" applyBorder="1" applyAlignment="1">
      <alignment horizontal="center" vertical="center" wrapText="1"/>
    </xf>
    <xf numFmtId="9" fontId="9" fillId="2" borderId="19"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cellXfs>
  <cellStyles count="2">
    <cellStyle name="Normal" xfId="0" builtinId="0"/>
    <cellStyle name="Porcentaje" xfId="1" builtinId="5"/>
  </cellStyles>
  <dxfs count="38">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E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[2]PORTADA!$F$18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[2]PORTADA!$F$19:$F$32</c:f>
              <c:numCache>
                <c:formatCode>General</c:formatCode>
                <c:ptCount val="14"/>
                <c:pt idx="0">
                  <c:v>100</c:v>
                </c:pt>
                <c:pt idx="1">
                  <c:v>93</c:v>
                </c:pt>
                <c:pt idx="2">
                  <c:v>100</c:v>
                </c:pt>
                <c:pt idx="3">
                  <c:v>85</c:v>
                </c:pt>
                <c:pt idx="4">
                  <c:v>89</c:v>
                </c:pt>
                <c:pt idx="5">
                  <c:v>80</c:v>
                </c:pt>
                <c:pt idx="6">
                  <c:v>90</c:v>
                </c:pt>
                <c:pt idx="7">
                  <c:v>88</c:v>
                </c:pt>
                <c:pt idx="8">
                  <c:v>86</c:v>
                </c:pt>
                <c:pt idx="9">
                  <c:v>66</c:v>
                </c:pt>
                <c:pt idx="10">
                  <c:v>100</c:v>
                </c:pt>
                <c:pt idx="11">
                  <c:v>74</c:v>
                </c:pt>
                <c:pt idx="12">
                  <c:v>56.5</c:v>
                </c:pt>
                <c:pt idx="13">
                  <c:v>94</c:v>
                </c:pt>
              </c:numCache>
            </c:numRef>
          </c:val>
          <c:extLst>
            <c:ext xmlns:c16="http://schemas.microsoft.com/office/drawing/2014/chart" uri="{C3380CC4-5D6E-409C-BE32-E72D297353CC}">
              <c16:uniqueId val="{00000000-9F25-4016-828A-A22F4E845365}"/>
            </c:ext>
          </c:extLst>
        </c:ser>
        <c:ser>
          <c:idx val="3"/>
          <c:order val="1"/>
          <c:tx>
            <c:strRef>
              <c:f>[2]PORTADA!$G$18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[2]PORTADA!$G$19:$G$32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F25-4016-828A-A22F4E845365}"/>
            </c:ext>
          </c:extLst>
        </c:ser>
        <c:dLbls>
          <c:showLegendKey val="0"/>
          <c:showVal val="0"/>
          <c:showCatName val="0"/>
          <c:showSerName val="0"/>
          <c:showPercent val="0"/>
          <c:showBubbleSize val="0"/>
        </c:dLbls>
        <c:axId val="236666880"/>
        <c:axId val="236669232"/>
      </c:radarChart>
      <c:catAx>
        <c:axId val="236666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36669232"/>
        <c:crosses val="autoZero"/>
        <c:auto val="1"/>
        <c:lblAlgn val="ctr"/>
        <c:lblOffset val="100"/>
        <c:noMultiLvlLbl val="0"/>
      </c:catAx>
      <c:valAx>
        <c:axId val="236669232"/>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36666880"/>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[2]PORTADA!$C$39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[2]PORTADA!$E$38:$G$38</c15:sqref>
                  </c15:fullRef>
                </c:ext>
              </c:extLst>
              <c:f>[2]PORTADA!$E$38:$F$38</c:f>
              <c:strCache>
                <c:ptCount val="2"/>
                <c:pt idx="0">
                  <c:v>% de Avance Actual Entidad</c:v>
                </c:pt>
                <c:pt idx="1">
                  <c:v>% Avance Esperado</c:v>
                </c:pt>
              </c:strCache>
            </c:strRef>
          </c:cat>
          <c:val>
            <c:numRef>
              <c:extLst>
                <c:ext xmlns:c15="http://schemas.microsoft.com/office/drawing/2012/chart" uri="{02D57815-91ED-43cb-92C2-25804820EDAC}">
                  <c15:fullRef>
                    <c15:sqref>[2]PORTADA!$E$39:$G$39</c15:sqref>
                  </c15:fullRef>
                </c:ext>
              </c:extLst>
              <c:f>[2]PORTADA!$E$39:$F$39</c:f>
              <c:numCache>
                <c:formatCode>General</c:formatCode>
                <c:ptCount val="2"/>
                <c:pt idx="0">
                  <c:v>0.34666666666666673</c:v>
                </c:pt>
                <c:pt idx="1">
                  <c:v>0.4</c:v>
                </c:pt>
              </c:numCache>
            </c:numRef>
          </c:val>
          <c:extLst>
            <c:ext xmlns:c16="http://schemas.microsoft.com/office/drawing/2014/chart" uri="{C3380CC4-5D6E-409C-BE32-E72D297353CC}">
              <c16:uniqueId val="{00000000-6F89-40A3-A916-A047CE88A57A}"/>
            </c:ext>
          </c:extLst>
        </c:ser>
        <c:ser>
          <c:idx val="1"/>
          <c:order val="1"/>
          <c:tx>
            <c:strRef>
              <c:f>[2]PORTADA!$C$40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[2]PORTADA!$E$38:$G$38</c15:sqref>
                  </c15:fullRef>
                </c:ext>
              </c:extLst>
              <c:f>[2]PORTADA!$E$38:$F$38</c:f>
              <c:strCache>
                <c:ptCount val="2"/>
                <c:pt idx="0">
                  <c:v>% de Avance Actual Entidad</c:v>
                </c:pt>
                <c:pt idx="1">
                  <c:v>% Avance Esperado</c:v>
                </c:pt>
              </c:strCache>
            </c:strRef>
          </c:cat>
          <c:val>
            <c:numRef>
              <c:extLst>
                <c:ext xmlns:c15="http://schemas.microsoft.com/office/drawing/2012/chart" uri="{02D57815-91ED-43cb-92C2-25804820EDAC}">
                  <c15:fullRef>
                    <c15:sqref>[2]PORTADA!$E$40:$G$40</c15:sqref>
                  </c15:fullRef>
                </c:ext>
              </c:extLst>
              <c:f>[2]PORTADA!$E$40:$F$40</c:f>
              <c:numCache>
                <c:formatCode>General</c:formatCode>
                <c:ptCount val="2"/>
                <c:pt idx="0">
                  <c:v>0.16291071428571427</c:v>
                </c:pt>
                <c:pt idx="1">
                  <c:v>0.2</c:v>
                </c:pt>
              </c:numCache>
            </c:numRef>
          </c:val>
          <c:extLst>
            <c:ext xmlns:c16="http://schemas.microsoft.com/office/drawing/2014/chart" uri="{C3380CC4-5D6E-409C-BE32-E72D297353CC}">
              <c16:uniqueId val="{00000001-6F89-40A3-A916-A047CE88A57A}"/>
            </c:ext>
          </c:extLst>
        </c:ser>
        <c:ser>
          <c:idx val="2"/>
          <c:order val="2"/>
          <c:tx>
            <c:strRef>
              <c:f>[2]PORTADA!$C$41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[2]PORTADA!$E$38:$G$38</c15:sqref>
                  </c15:fullRef>
                </c:ext>
              </c:extLst>
              <c:f>[2]PORTADA!$E$38:$F$38</c:f>
              <c:strCache>
                <c:ptCount val="2"/>
                <c:pt idx="0">
                  <c:v>% de Avance Actual Entidad</c:v>
                </c:pt>
                <c:pt idx="1">
                  <c:v>% Avance Esperado</c:v>
                </c:pt>
              </c:strCache>
            </c:strRef>
          </c:cat>
          <c:val>
            <c:numRef>
              <c:extLst>
                <c:ext xmlns:c15="http://schemas.microsoft.com/office/drawing/2012/chart" uri="{02D57815-91ED-43cb-92C2-25804820EDAC}">
                  <c15:fullRef>
                    <c15:sqref>[2]PORTADA!$E$41:$G$41</c15:sqref>
                  </c15:fullRef>
                </c:ext>
              </c:extLst>
              <c:f>[2]PORTADA!$E$41:$F$41</c:f>
              <c:numCache>
                <c:formatCode>General</c:formatCode>
                <c:ptCount val="2"/>
                <c:pt idx="0">
                  <c:v>0.13333333333333336</c:v>
                </c:pt>
                <c:pt idx="1">
                  <c:v>0.2</c:v>
                </c:pt>
              </c:numCache>
            </c:numRef>
          </c:val>
          <c:extLst>
            <c:ext xmlns:c16="http://schemas.microsoft.com/office/drawing/2014/chart" uri="{C3380CC4-5D6E-409C-BE32-E72D297353CC}">
              <c16:uniqueId val="{00000002-6F89-40A3-A916-A047CE88A57A}"/>
            </c:ext>
          </c:extLst>
        </c:ser>
        <c:ser>
          <c:idx val="3"/>
          <c:order val="3"/>
          <c:tx>
            <c:strRef>
              <c:f>[2]PORTADA!$C$42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[2]PORTADA!$E$38:$G$38</c15:sqref>
                  </c15:fullRef>
                </c:ext>
              </c:extLst>
              <c:f>[2]PORTADA!$E$38:$F$38</c:f>
              <c:strCache>
                <c:ptCount val="2"/>
                <c:pt idx="0">
                  <c:v>% de Avance Actual Entidad</c:v>
                </c:pt>
                <c:pt idx="1">
                  <c:v>% Avance Esperado</c:v>
                </c:pt>
              </c:strCache>
            </c:strRef>
          </c:cat>
          <c:val>
            <c:numRef>
              <c:extLst>
                <c:ext xmlns:c15="http://schemas.microsoft.com/office/drawing/2012/chart" uri="{02D57815-91ED-43cb-92C2-25804820EDAC}">
                  <c15:fullRef>
                    <c15:sqref>[2]PORTADA!$E$42:$G$42</c15:sqref>
                  </c15:fullRef>
                </c:ext>
              </c:extLst>
              <c:f>[2]PORTADA!$E$42:$F$42</c:f>
              <c:numCache>
                <c:formatCode>General</c:formatCode>
                <c:ptCount val="2"/>
                <c:pt idx="0">
                  <c:v>0.12</c:v>
                </c:pt>
                <c:pt idx="1">
                  <c:v>0.2</c:v>
                </c:pt>
              </c:numCache>
            </c:numRef>
          </c:val>
          <c:extLst>
            <c:ext xmlns:c16="http://schemas.microsoft.com/office/drawing/2014/chart" uri="{C3380CC4-5D6E-409C-BE32-E72D297353CC}">
              <c16:uniqueId val="{00000003-6F89-40A3-A916-A047CE88A57A}"/>
            </c:ext>
          </c:extLst>
        </c:ser>
        <c:dLbls>
          <c:showLegendKey val="0"/>
          <c:showVal val="1"/>
          <c:showCatName val="0"/>
          <c:showSerName val="0"/>
          <c:showPercent val="0"/>
          <c:showBubbleSize val="0"/>
        </c:dLbls>
        <c:gapWidth val="150"/>
        <c:shape val="box"/>
        <c:axId val="236667664"/>
        <c:axId val="236668056"/>
        <c:axId val="0"/>
      </c:bar3DChart>
      <c:catAx>
        <c:axId val="2366676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236668056"/>
        <c:crossesAt val="0"/>
        <c:auto val="1"/>
        <c:lblAlgn val="ctr"/>
        <c:lblOffset val="100"/>
        <c:noMultiLvlLbl val="0"/>
      </c:catAx>
      <c:valAx>
        <c:axId val="23666805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236667664"/>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s-ES"/>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[2]PORTADA!$B$95:$B$99</c:f>
              <c:strCache>
                <c:ptCount val="5"/>
                <c:pt idx="0">
                  <c:v>IDENTIFICAR</c:v>
                </c:pt>
                <c:pt idx="1">
                  <c:v>DETECTAR</c:v>
                </c:pt>
                <c:pt idx="2">
                  <c:v>RESPONDER</c:v>
                </c:pt>
                <c:pt idx="3">
                  <c:v>RECUPERAR</c:v>
                </c:pt>
                <c:pt idx="4">
                  <c:v>PROTEGER</c:v>
                </c:pt>
              </c:strCache>
            </c:strRef>
          </c:cat>
          <c:val>
            <c:numRef>
              <c:f>[2]PORTADA!$C$95:$C$99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3D4-4D2E-9EBF-6BB28D5A9235}"/>
            </c:ext>
          </c:extLst>
        </c:ser>
        <c:ser>
          <c:idx val="1"/>
          <c:order val="1"/>
          <c:tx>
            <c:strRef>
              <c:f>[2]PORTADA!$D$94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[2]PORTADA!$B$95:$B$99</c:f>
              <c:strCache>
                <c:ptCount val="5"/>
                <c:pt idx="0">
                  <c:v>IDENTIFICAR</c:v>
                </c:pt>
                <c:pt idx="1">
                  <c:v>DETECTAR</c:v>
                </c:pt>
                <c:pt idx="2">
                  <c:v>RESPONDER</c:v>
                </c:pt>
                <c:pt idx="3">
                  <c:v>RECUPERAR</c:v>
                </c:pt>
                <c:pt idx="4">
                  <c:v>PROTEGER</c:v>
                </c:pt>
              </c:strCache>
            </c:strRef>
          </c:cat>
          <c:val>
            <c:numRef>
              <c:f>[2]PORTADA!$D$95:$D$99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F3D4-4D2E-9EBF-6BB28D5A9235}"/>
            </c:ext>
          </c:extLst>
        </c:ser>
        <c:dLbls>
          <c:showLegendKey val="0"/>
          <c:showVal val="0"/>
          <c:showCatName val="0"/>
          <c:showSerName val="0"/>
          <c:showPercent val="0"/>
          <c:showBubbleSize val="0"/>
        </c:dLbls>
        <c:axId val="341193304"/>
        <c:axId val="341193696"/>
      </c:radarChart>
      <c:catAx>
        <c:axId val="34119330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341193696"/>
        <c:crosses val="autoZero"/>
        <c:auto val="1"/>
        <c:lblAlgn val="ctr"/>
        <c:lblOffset val="100"/>
        <c:noMultiLvlLbl val="0"/>
      </c:catAx>
      <c:valAx>
        <c:axId val="341193696"/>
        <c:scaling>
          <c:orientation val="minMax"/>
          <c:max val="100"/>
        </c:scaling>
        <c:delete val="0"/>
        <c:axPos val="l"/>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crossAx val="341193304"/>
        <c:crosses val="autoZero"/>
        <c:crossBetween val="between"/>
        <c:majorUnit val="2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ES"/>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6831" y="397187"/>
          <a:ext cx="1597199" cy="1597199"/>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17439" y="1752693"/>
          <a:ext cx="1597199" cy="1597199"/>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64219" y="1799473"/>
        <a:ext cx="1503639" cy="1503639"/>
      </dsp:txXfrm>
    </dsp:sp>
    <dsp:sp modelId="{BBFB2A25-0F4B-4BFE-B814-AB7316EAC8B7}">
      <dsp:nvSpPr>
        <dsp:cNvPr id="0" name=""/>
        <dsp:cNvSpPr/>
      </dsp:nvSpPr>
      <dsp:spPr>
        <a:xfrm>
          <a:off x="1911687" y="1003894"/>
          <a:ext cx="307655" cy="383784"/>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11687" y="1080651"/>
        <a:ext cx="215359" cy="230270"/>
      </dsp:txXfrm>
    </dsp:sp>
    <dsp:sp modelId="{CC3C3F98-2E6A-4969-A79D-F74B7252E040}">
      <dsp:nvSpPr>
        <dsp:cNvPr id="0" name=""/>
        <dsp:cNvSpPr/>
      </dsp:nvSpPr>
      <dsp:spPr>
        <a:xfrm>
          <a:off x="2483047" y="397187"/>
          <a:ext cx="1597199" cy="1597199"/>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693655" y="1752693"/>
          <a:ext cx="1597199" cy="1597199"/>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740435" y="1799473"/>
        <a:ext cx="1503639" cy="1503639"/>
      </dsp:txXfrm>
    </dsp:sp>
    <dsp:sp modelId="{E8FD12FB-2AD3-4C77-B301-F385A7060FE1}">
      <dsp:nvSpPr>
        <dsp:cNvPr id="0" name=""/>
        <dsp:cNvSpPr/>
      </dsp:nvSpPr>
      <dsp:spPr>
        <a:xfrm>
          <a:off x="4387902" y="1003894"/>
          <a:ext cx="307655" cy="383784"/>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387902" y="1080651"/>
        <a:ext cx="215359" cy="230270"/>
      </dsp:txXfrm>
    </dsp:sp>
    <dsp:sp modelId="{259946B3-D25B-4A3C-9607-6E534306D61E}">
      <dsp:nvSpPr>
        <dsp:cNvPr id="0" name=""/>
        <dsp:cNvSpPr/>
      </dsp:nvSpPr>
      <dsp:spPr>
        <a:xfrm>
          <a:off x="4959263" y="397187"/>
          <a:ext cx="1597199" cy="1597199"/>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169871" y="1752693"/>
          <a:ext cx="1597199" cy="1597199"/>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216651" y="1799473"/>
        <a:ext cx="1503639" cy="1503639"/>
      </dsp:txXfrm>
    </dsp:sp>
    <dsp:sp modelId="{D3AD787B-03EF-4384-96FC-FBC6FA0E19ED}">
      <dsp:nvSpPr>
        <dsp:cNvPr id="0" name=""/>
        <dsp:cNvSpPr/>
      </dsp:nvSpPr>
      <dsp:spPr>
        <a:xfrm>
          <a:off x="6864118" y="1003894"/>
          <a:ext cx="307655" cy="383784"/>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6864118" y="1080651"/>
        <a:ext cx="215359" cy="230270"/>
      </dsp:txXfrm>
    </dsp:sp>
    <dsp:sp modelId="{99C03321-AD35-4BBC-BC02-B81DD25EF5FE}">
      <dsp:nvSpPr>
        <dsp:cNvPr id="0" name=""/>
        <dsp:cNvSpPr/>
      </dsp:nvSpPr>
      <dsp:spPr>
        <a:xfrm>
          <a:off x="7435479" y="397187"/>
          <a:ext cx="1597199" cy="1597199"/>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646103" y="1752693"/>
          <a:ext cx="1597199" cy="1597199"/>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692883" y="1799473"/>
        <a:ext cx="1503639" cy="1503639"/>
      </dsp:txXfrm>
    </dsp:sp>
    <dsp:sp modelId="{B1B3E56E-367D-46AF-96D3-C70FE7C693D5}">
      <dsp:nvSpPr>
        <dsp:cNvPr id="0" name=""/>
        <dsp:cNvSpPr/>
      </dsp:nvSpPr>
      <dsp:spPr>
        <a:xfrm>
          <a:off x="9340334" y="1003894"/>
          <a:ext cx="307655" cy="383784"/>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340334" y="1080651"/>
        <a:ext cx="215359" cy="230270"/>
      </dsp:txXfrm>
    </dsp:sp>
    <dsp:sp modelId="{EBF4C65E-5E49-4394-A97A-341AC7DFD438}">
      <dsp:nvSpPr>
        <dsp:cNvPr id="0" name=""/>
        <dsp:cNvSpPr/>
      </dsp:nvSpPr>
      <dsp:spPr>
        <a:xfrm>
          <a:off x="9911695" y="397187"/>
          <a:ext cx="1597199" cy="1597199"/>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122319" y="1752693"/>
          <a:ext cx="1597199" cy="1597199"/>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169099" y="1799473"/>
        <a:ext cx="1503639" cy="1503639"/>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 Id="rId9"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193411</xdr:colOff>
      <xdr:row>65</xdr:row>
      <xdr:rowOff>256646</xdr:rowOff>
    </xdr:from>
    <xdr:to>
      <xdr:col>13</xdr:col>
      <xdr:colOff>634397</xdr:colOff>
      <xdr:row>89</xdr:row>
      <xdr:rowOff>120389</xdr:rowOff>
    </xdr:to>
    <xdr:graphicFrame macro="">
      <xdr:nvGraphicFramePr>
        <xdr:cNvPr id="5" name="Diagrama 4">
          <a:extLst>
            <a:ext uri="{FF2B5EF4-FFF2-40B4-BE49-F238E27FC236}">
              <a16:creationId xmlns:a16="http://schemas.microsoft.com/office/drawing/2014/main" id="{8E7C1212-D256-4732-911D-D8532E57440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1116541</xdr:colOff>
      <xdr:row>89</xdr:row>
      <xdr:rowOff>182165</xdr:rowOff>
    </xdr:from>
    <xdr:to>
      <xdr:col>13</xdr:col>
      <xdr:colOff>551656</xdr:colOff>
      <xdr:row>107</xdr:row>
      <xdr:rowOff>174625</xdr:rowOff>
    </xdr:to>
    <xdr:graphicFrame macro="">
      <xdr:nvGraphicFramePr>
        <xdr:cNvPr id="6" name="Gráfico 5">
          <a:extLst>
            <a:ext uri="{FF2B5EF4-FFF2-40B4-BE49-F238E27FC236}">
              <a16:creationId xmlns:a16="http://schemas.microsoft.com/office/drawing/2014/main" id="{183C74EC-5008-4F97-81F3-052206734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6</xdr:col>
      <xdr:colOff>23815</xdr:colOff>
      <xdr:row>53</xdr:row>
      <xdr:rowOff>107156</xdr:rowOff>
    </xdr:from>
    <xdr:to>
      <xdr:col>13</xdr:col>
      <xdr:colOff>214318</xdr:colOff>
      <xdr:row>67</xdr:row>
      <xdr:rowOff>35639</xdr:rowOff>
    </xdr:to>
    <xdr:pic>
      <xdr:nvPicPr>
        <xdr:cNvPr id="8" name="Imagen 7">
          <a:extLst>
            <a:ext uri="{FF2B5EF4-FFF2-40B4-BE49-F238E27FC236}">
              <a16:creationId xmlns:a16="http://schemas.microsoft.com/office/drawing/2014/main" id="{DC75EDD9-BB1F-4FAF-A364-72DB200A58F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691190" y="12565856"/>
          <a:ext cx="5857878" cy="366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carrillo\Documentos\ppto%202017\proyectos\proyecto%202%20-%20acompa&#241;amiento\MODELO%20DE%20SEGURIDAD\MSPI\Instrumento%20de%20evaluaci&#243;n%20%20MSPI%202018%20-%20ver%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nidades%20compartidas\OAPII\OAPII_2022\9.%20Septiembre_2022\John%20Rafael%20Redondo%20Campos\Instrumento%20de%20Evaluaci&#243;n%20MSPI_Junio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SCALA DE EVALUACION"/>
      <sheetName val="LEVANTAMIENTO DE INFO."/>
      <sheetName val="AREAS INVOLUCRADAS"/>
      <sheetName val="ADMINISTRATIVAS"/>
      <sheetName val="TECNICAS"/>
      <sheetName val="PHVA"/>
      <sheetName val="MADUREZ"/>
      <sheetName val="CIBER"/>
    </sheetNames>
    <sheetDataSet>
      <sheetData sheetId="0" refreshError="1"/>
      <sheetData sheetId="1" refreshError="1"/>
      <sheetData sheetId="2" refreshError="1"/>
      <sheetData sheetId="3" refreshError="1"/>
      <sheetData sheetId="4" refreshError="1">
        <row r="13">
          <cell r="D13" t="str">
            <v>POLITICAS DE SEGURIDAD DE LA INFORMACIÓN</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Hoja1"/>
      <sheetName val="ESCALA DE EVALUACION"/>
      <sheetName val="LEVANTAMIENTO DE INFO."/>
      <sheetName val="AREAS INVOLUCRADAS"/>
      <sheetName val="ADMINISTRATIVAS"/>
      <sheetName val="TECNICAS"/>
      <sheetName val="Hoja4"/>
      <sheetName val="PHVA"/>
      <sheetName val="MADUREZ"/>
      <sheetName val="CIBER"/>
    </sheetNames>
    <sheetDataSet>
      <sheetData sheetId="0">
        <row r="18">
          <cell r="F18" t="str">
            <v>Calificación Actual</v>
          </cell>
          <cell r="G18" t="str">
            <v>Calificación Objetivo</v>
          </cell>
        </row>
        <row r="19">
          <cell r="F19">
            <v>100</v>
          </cell>
          <cell r="G19">
            <v>100</v>
          </cell>
        </row>
        <row r="20">
          <cell r="F20">
            <v>93</v>
          </cell>
          <cell r="G20">
            <v>100</v>
          </cell>
        </row>
        <row r="21">
          <cell r="F21">
            <v>100</v>
          </cell>
          <cell r="G21">
            <v>100</v>
          </cell>
        </row>
        <row r="22">
          <cell r="F22">
            <v>85</v>
          </cell>
          <cell r="G22">
            <v>100</v>
          </cell>
        </row>
        <row r="23">
          <cell r="F23">
            <v>89</v>
          </cell>
          <cell r="G23">
            <v>100</v>
          </cell>
        </row>
        <row r="24">
          <cell r="F24">
            <v>80</v>
          </cell>
          <cell r="G24">
            <v>100</v>
          </cell>
        </row>
        <row r="25">
          <cell r="F25">
            <v>90</v>
          </cell>
          <cell r="G25">
            <v>100</v>
          </cell>
        </row>
        <row r="26">
          <cell r="F26">
            <v>88</v>
          </cell>
          <cell r="G26">
            <v>100</v>
          </cell>
        </row>
        <row r="27">
          <cell r="F27">
            <v>86</v>
          </cell>
          <cell r="G27">
            <v>100</v>
          </cell>
        </row>
        <row r="28">
          <cell r="F28">
            <v>66</v>
          </cell>
          <cell r="G28">
            <v>100</v>
          </cell>
        </row>
        <row r="29">
          <cell r="F29">
            <v>100</v>
          </cell>
          <cell r="G29">
            <v>100</v>
          </cell>
        </row>
        <row r="30">
          <cell r="F30">
            <v>74</v>
          </cell>
          <cell r="G30">
            <v>100</v>
          </cell>
        </row>
        <row r="31">
          <cell r="F31">
            <v>56.5</v>
          </cell>
          <cell r="G31">
            <v>100</v>
          </cell>
        </row>
        <row r="32">
          <cell r="F32">
            <v>94</v>
          </cell>
          <cell r="G32">
            <v>100</v>
          </cell>
        </row>
        <row r="38">
          <cell r="E38" t="str">
            <v>% de Avance Actual Entidad</v>
          </cell>
          <cell r="F38" t="str">
            <v>% Avance Esperado</v>
          </cell>
        </row>
        <row r="39">
          <cell r="C39" t="str">
            <v>Planificación</v>
          </cell>
          <cell r="E39">
            <v>0.34666666666666673</v>
          </cell>
          <cell r="F39">
            <v>0.4</v>
          </cell>
        </row>
        <row r="40">
          <cell r="C40" t="str">
            <v>Implementación</v>
          </cell>
          <cell r="E40">
            <v>0.16291071428571427</v>
          </cell>
          <cell r="F40">
            <v>0.2</v>
          </cell>
        </row>
        <row r="41">
          <cell r="C41" t="str">
            <v>Evaluación de desempeño</v>
          </cell>
          <cell r="E41">
            <v>0.13333333333333336</v>
          </cell>
          <cell r="F41">
            <v>0.2</v>
          </cell>
        </row>
        <row r="42">
          <cell r="C42" t="str">
            <v>Mejora continua</v>
          </cell>
          <cell r="E42">
            <v>0.12</v>
          </cell>
          <cell r="F42">
            <v>0.2</v>
          </cell>
        </row>
        <row r="94">
          <cell r="D94" t="str">
            <v>NIVEL IDEAL CSF</v>
          </cell>
        </row>
        <row r="95">
          <cell r="B95" t="str">
            <v>IDENTIFICAR</v>
          </cell>
          <cell r="C95">
            <v>0</v>
          </cell>
          <cell r="D95">
            <v>100</v>
          </cell>
        </row>
        <row r="96">
          <cell r="B96" t="str">
            <v>DETECTAR</v>
          </cell>
          <cell r="C96">
            <v>0</v>
          </cell>
          <cell r="D96">
            <v>100</v>
          </cell>
        </row>
        <row r="97">
          <cell r="B97" t="str">
            <v>RESPONDER</v>
          </cell>
          <cell r="C97">
            <v>0</v>
          </cell>
          <cell r="D97">
            <v>100</v>
          </cell>
        </row>
        <row r="98">
          <cell r="B98" t="str">
            <v>RECUPERAR</v>
          </cell>
          <cell r="C98">
            <v>0</v>
          </cell>
          <cell r="D98">
            <v>100</v>
          </cell>
        </row>
        <row r="99">
          <cell r="B99" t="str">
            <v>PROTEGER</v>
          </cell>
          <cell r="C99">
            <v>0</v>
          </cell>
          <cell r="D99">
            <v>100</v>
          </cell>
        </row>
      </sheetData>
      <sheetData sheetId="1"/>
      <sheetData sheetId="2"/>
      <sheetData sheetId="3"/>
      <sheetData sheetId="4"/>
      <sheetData sheetId="5">
        <row r="13">
          <cell r="F13" t="str">
            <v>A.5</v>
          </cell>
          <cell r="G13" t="str">
            <v>Componente planificación y modelo de madurez nivel gestionado</v>
          </cell>
          <cell r="L13">
            <v>100</v>
          </cell>
        </row>
        <row r="14">
          <cell r="F14" t="str">
            <v>A.5.1.1</v>
          </cell>
          <cell r="G14" t="str">
            <v>Componente planificación y modelo de madurez inicial</v>
          </cell>
          <cell r="H14" t="str">
            <v>ID.GV-1</v>
          </cell>
          <cell r="I14" t="str">
            <v>1. Verifique si existe el Documento de la Política de Seguridad de la Información de la entidad y evalúe:
1.1 Si se definen los objetivos, alcance de la política
1.2 Si ésta se encuentra alineada con la estrategia y objetivos de la entidad
1.3 Si fue debidamente aprobada y socializada al interior de la entidad por la alta dirección
2. Revise si la Política:
2.1 Define qué es Seguridad de la Información
2.2 Establece la asignación de las responsabilidades generales y específicas para la gestión de la seguridad de la información, a roles definidos.
2.3 Establece los procesos para manejar las desviaciones y las excepciones.
3. Indague sobre los responsables designados formalmente por la dirección para desarrollar, actualizar y revisar las políticas, y establezca cada cuanto o bajo qué circunstancias se revisan y actualizan, verifique la última fecha de emisión de la política frente a la fecha actual y que cambios a sufrido, por lo menos debe haber una revisión anual.
4. Para la calificación tenga en cuenta que:
4.1 Si se empiezan a definir las políticas de seguridad y privacidad de la información basada en el Modelo de Seguridad y Privacidad de la Información, están en veinte (20).
4.2 Si se revisan y se aprueban las políticas de seguridad y privacidad de la información, están en cuarenta (40).
4.3 Si se divulgan las políticas de seguridad y privacidad de la información,  están en sesenta (60).</v>
          </cell>
          <cell r="J14" t="str">
            <v>MANUAL SIGME - 5.1.2 MANUAL SIGME ÍTEM 5.6 POLÍTICA DEL SIGME
http://sigmecalidad.superservicios.gov.co/SSPD/ISODOC/consultas.nsf/c2d1df6b45bccb0e05257773004dedfa/1b13f133fa185d730525844a003f6f7a?OpenDocument
POLÍTICAS COMPLEMENTARIAS SIGESPI
http://sigmecalidad.superservicios.gov.co/normograma/Sin-Proceso/Politica_Complementarias_SIGESPI_Versi%C3%B3n_4_-SSSP-BGCJSS.4.1.pdf
POLÍTICA ALTO NIVEL SIGESPI - 3.11
http://sigmecalidad.superservicios.gov.co/SSPD/ISODOC/consultas.nsf/c2d1df6b45bccb0e05257773004dedfa/557c895e5d555b3a052583fb006b66b3?OpenDocument
DE-D-002_CODIGO DE BUEN GOBIERNO_SE DEBE COMPLEMENTAR
MC-M-001_MANUAL DEL SISTEMA INTEGRADO DE GESTIÓN Y MEJORA (aprobada)
Radicado 20171200079263 Pertenece al Expediente No. 2017120021500001E Anexo 8
MC-R-001_REVISIN POR LA DIRECCIN 2018-2019</v>
          </cell>
          <cell r="L14">
            <v>100</v>
          </cell>
          <cell r="M14" t="str">
            <v>actualizar vínculos</v>
          </cell>
        </row>
        <row r="15">
          <cell r="F15" t="str">
            <v>A.5.1.2</v>
          </cell>
          <cell r="G15" t="str">
            <v>componente planificación</v>
          </cell>
          <cell r="L15">
            <v>100</v>
          </cell>
        </row>
        <row r="17">
          <cell r="D17" t="str">
            <v>ORGANIZACIÓN DE LA SEGURIDAD DE LA INFORMACIÓN</v>
          </cell>
          <cell r="F17" t="str">
            <v>A.6</v>
          </cell>
          <cell r="L17">
            <v>93</v>
          </cell>
        </row>
        <row r="18">
          <cell r="F18" t="str">
            <v>A.6.1</v>
          </cell>
          <cell r="G18" t="str">
            <v>Componente planificación y modelo de madurez gestionado</v>
          </cell>
          <cell r="L18">
            <v>96</v>
          </cell>
        </row>
        <row r="19">
          <cell r="F19" t="str">
            <v>A.6.1.1</v>
          </cell>
          <cell r="G19" t="str">
            <v>Componente planificación</v>
          </cell>
          <cell r="H19" t="str">
            <v>ID.AM-6
ID.GV-2
PR.AT-2
PR.AT-3
PR.AT-4
PR.AT-5
DE.DP-1
RS.CO-1</v>
          </cell>
          <cell r="I19" t="str">
            <v>1. Para revisarlo frente a la NIST verifique si: 
1.1 Los roles y responsabilidades frente a la ciberseguridad han sido establecidos 
1.2 Los roles y responsabilidades de seguridad de la información han sido coordinados y alineados con los  roles internos y las terceras partes externas 
1.3 Los a) proveedores, b) clientes, c) socios, d) funcionarios, e) usuarios privilegiados, f) directores y gerentes (mandos sénior), g) personal de seguridad física, h) personal de seguridad de la información  entienden sus roles y responsabilidades, i) Están claros los roles y responsabilidades para la detección de incidentes 
1.4 Solicite el acto administrativo a través del cual se crea o se modifica las funciones del comité gestión institucional (o e que haga sus veces), en donde se incluyan los temas de seguridad de la información en la entidad, revisado y aprobado por la Alta Dirección.
2. Revise la estructura del SGSI:
2.1 Tiene el SGSI suficiente apoyo de la alta dirección?, esto se ve reflejado en comités donde se discutan temas como la política de SI, los riesgos o incidentes.
2.2 Están claramente definidos los roles y responsabilidades y asignados a personal con las competencias requeridas?
2.3 Están identificadas los responsables y responsabilidades para la protección de los activos? (Una práctica común es nombrar un propietario para cada activo, quien entonces se convierte en el responsable de su protección)
2.4 Están definidas las responsabilidades para la gestión del riesgo de SI y la aceptación de los riesgos residuales?
2.5 Están definidos y documentados los niveles de autorización?
2.6 Se cuenta con un presupuesto formalmente asignado a las actividades del SGSI? (por ejemplo campañas de sensibilización en seguridad de la información)</v>
          </cell>
          <cell r="J19" t="str">
            <v>MATRIZ DE ROLES, RESPONSABILIDADES Y AUTORIDADES - SIGME
http://sigmecalidad.superservicios.gov.co/normograma/Sin-Proceso/MATRIZ_DE_ROLES,_RESPONSABILIDADES_Y_AUTORIDADES_PARA_EL_SIGME_V3-SSSP-BFYM9C.pdf
ACTO ADMINISTRATIVO
RESOLUCIÓN No. SSPD - 20191000011535 DEL 03/05/2019 
SOCIALIZACIÓN
https://sites.google.com/superservicios.gov.co/informate-36/p%C3%A1gina-principal
MANUAL DE FUNCIONES
https://www.superservicios.gov.co/system/files_force/Nuestra%20Entidad/Talento%20Humano/2018/Nov/manual_de_funciones_y_competencias_laborales_sspd.pdf?download=1</v>
          </cell>
          <cell r="L19">
            <v>100</v>
          </cell>
          <cell r="M19" t="str">
            <v>actualizar vínculos a la resolución, vinculo a las actas de los últimos comité</v>
          </cell>
        </row>
        <row r="20">
          <cell r="F20" t="str">
            <v>A.6.1.2</v>
          </cell>
          <cell r="H20" t="str">
            <v>PR.AC-4
PR.DS-5
RS.CO-3</v>
          </cell>
          <cell r="I20" t="str">
            <v xml:space="preserve">Indague cómo en la entidad se evita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v>
          </cell>
          <cell r="J20" t="str">
            <v>FORMATO DE ADMINISTRACIÓN DE USUARIOS
http://sigmecalidad.superservicios.gov.co/SSPD/ISODOC/consultas.nsf/c2d1df6b45bccb0e05257773004dedfa/644c1f8ef3b3d363052582e1007b530d?OpenDocument
MANUAL DE FUNCIONES
https://www.superservicios.gov.co/system/files_force/Nuestra%20Entidad/Talento%20Humano/2018/Nov/manual_de_funciones_y_competencias_laborales_sspd.pdf?download=1</v>
          </cell>
          <cell r="L20">
            <v>100</v>
          </cell>
          <cell r="M20" t="str">
            <v>Preguntar a John Jiménez, cómo funcionan los perfiles de los usuarios en las aplicaciones.</v>
          </cell>
        </row>
        <row r="21">
          <cell r="F21" t="str">
            <v>A.6.1.3</v>
          </cell>
          <cell r="H21" t="str">
            <v>RS.CO-2</v>
          </cell>
          <cell r="I21" t="str">
            <v>Solicite los procedimientos  establecidos para contactar a las autoridades, una vez se ha identificado un incidente de SI, y verifique si están definidos claramente los responsables (nivel directivo) de contactar a las autoridades respectivas y si de acuerdo a estos procedimientos se han  reportado eventos o incidentes de SI de forma consistente.</v>
          </cell>
          <cell r="J21" t="str">
            <v>TI-I-008 INSTRUCTIVO GESTIÓN DE INCIDENTES DE SEGURIDAD DE LA INFORMACIÓN
http://sigmecalidad.superservicios.gov.co/SSPD/ISODOC/consultas.nsf/c2d1df6b45bccb0e05257773004dedfa/a27cd58fd3330952052582e300431131?OpenDocument
Punto 6 del Decálogo de Seguridad de la Información
//172.16.0.235/Seguridad_y_Privacidad_de_la_Informacion_2016/2.%20CONTROLES%20DEL%20ANEXO%20A%20NTC%20ISO%2027001_2013/A.6%20Dominio%20Organizaci%C3%B2n%20de%20la%20SI/A.6.1.3%20Contacto%20Autoridades/Matriz%20Contactos%20Autoridades.xlsx</v>
          </cell>
          <cell r="L21">
            <v>100</v>
          </cell>
          <cell r="M21" t="str">
            <v>Revisar el instructivo y verificar el proceso de reporte a las autoridades Fiscalia.</v>
          </cell>
        </row>
        <row r="22">
          <cell r="F22" t="str">
            <v>A.6.1.4</v>
          </cell>
          <cell r="H22" t="str">
            <v>ID.RA-2</v>
          </cell>
          <cell r="I22" t="str">
            <v>Pregunte sobre las  membrecías en grupos o foros de interés especial en Seguridad de la Información en los que se encuentran inscritas las personas responsables de la SI.</v>
          </cell>
          <cell r="J22" t="str">
            <v>\\172.16.0.235\Seguridad_y_Privacidad_de_la_Informacion_2016\2. CONTROLES DEL ANEXO A NTC ISO 27001_2013\A.6 Dominio Organizaciòn de la SI\A.6.1.4 Contacto Grupos Especiales</v>
          </cell>
          <cell r="L22">
            <v>100</v>
          </cell>
          <cell r="M22" t="str">
            <v>Revisar el archivo de evidencia y que Elizabeth se inscriba al CSIRT, COLCERT, CCOC</v>
          </cell>
        </row>
        <row r="23">
          <cell r="F23" t="str">
            <v>A.6.1.5</v>
          </cell>
          <cell r="H23" t="str">
            <v xml:space="preserve">PR.IP-2
</v>
          </cell>
          <cell r="I23" t="str">
            <v>Pregunte cómo la Entidad integra la Seguridad de la Información en el ciclo de vida de los proyectos para asegurar que, dichos riesgos de SI,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etc.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v>
          </cell>
          <cell r="J23" t="str">
            <v>PROCEDIMIENTO GESTIÓN DE PROYECTOS DE INVERSIÓN (Actividad 2)
http://sigmecalidad.superservicios.gov.co/SSPD/ISODOC/consultas.nsf/c2d1df6b45bccb0e05257773004dedfa/938678ee2a3cb322052583cc0055cbab?OpenDocument
INSTRUCTIVO GESTIÓN DE RIESGOS</v>
          </cell>
          <cell r="L23">
            <v>80</v>
          </cell>
          <cell r="M23" t="str">
            <v>Actualizar vínculos</v>
          </cell>
        </row>
        <row r="24">
          <cell r="F24" t="str">
            <v>A.6.2</v>
          </cell>
          <cell r="G24" t="str">
            <v>Modelo de Madurez Gestionado</v>
          </cell>
          <cell r="L24">
            <v>90</v>
          </cell>
        </row>
        <row r="25">
          <cell r="F25" t="str">
            <v>A.6.2.1</v>
          </cell>
          <cell r="I25" t="str">
            <v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v>
          </cell>
          <cell r="J25" t="str">
            <v>POLÍTICA PARA DISPOSITIVOS MÓVILES
http://sigmecalidad.superservicios.gov.co/normograma/Sin-Proceso/Politica_Complementarias_SIGESPI_Versi%C3%B3n_4_-SSSP-BGCJSS.4.1.pdf
SOLICITUD SALIDA DE BIENES DE LA ENTIDAD
http://sigmecalidad.superservicios.gov.co/SSPD/ISODOC/consultas.nsf/c2d1df6b45bccb0e05257773004dedfa/435e6b89811557ec052582a500512748?OpenDocument</v>
          </cell>
          <cell r="L25">
            <v>80</v>
          </cell>
          <cell r="M25" t="str">
            <v xml:space="preserve">actualizar vínculos </v>
          </cell>
        </row>
        <row r="26">
          <cell r="F26" t="str">
            <v>A.6.2.2</v>
          </cell>
          <cell r="H26" t="str">
            <v>PR.AC-3</v>
          </cell>
          <cell r="I26" t="str">
            <v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v>
          </cell>
          <cell r="J26" t="str">
            <v>POLÍTICA PARA TELETRABAJO
http://sigmecalidad.superservicios.gov.co/normograma/Sin-Proceso/Politica_Complementarias_SIGESPI_Versi%C3%B3n_4_-SSSP-BGCJSS.4.1.pdf
MANUAL DE TELETRABAJO
http://sigmecalidad.superservicios.gov.co/SSPD/ISODOC/consultas.nsf/c2d1df6b45bccb0e05257773004dedfa/ecee4db6b643843205258106005c26fe?OpenDocument
SOLICITUD Y AUTORIZACIÓN DE ACCESO EXTERNO A RED LAN
http://sigmecalidad.superservicios.gov.co/SSPD/ISODOC/consultas.nsf/c2d1df6b45bccb0e05257773004dedfa/c85481dc02b9f78e052582e1007b791f?OpenDocument</v>
          </cell>
          <cell r="L26">
            <v>100</v>
          </cell>
          <cell r="M26" t="str">
            <v>complementar con https://sites.google.com/superservicios.gov.co/informate12/p%C3%A1gina-principal</v>
          </cell>
        </row>
        <row r="28">
          <cell r="D28" t="str">
            <v>SEGURIDAD DE LOS RECURSOS HUMANOS</v>
          </cell>
          <cell r="F28" t="str">
            <v>A.7</v>
          </cell>
          <cell r="L28">
            <v>100</v>
          </cell>
        </row>
        <row r="29">
          <cell r="F29" t="str">
            <v>A.7.1</v>
          </cell>
          <cell r="G29" t="str">
            <v>Modelo de Madurez Definido</v>
          </cell>
          <cell r="L29">
            <v>100</v>
          </cell>
        </row>
        <row r="30">
          <cell r="F30" t="str">
            <v>A.7.1.1</v>
          </cell>
          <cell r="H30" t="str">
            <v>PR.DS-5
PR.IP-11</v>
          </cell>
          <cell r="I30" t="str">
            <v>Revise el proceso de selección de los funcionarios y contratistas, verifique que se lleva a cabo: 
a) La verificación que las referencias indicadas por el solicitante sean satisfactorias;
b) La verificación de la de la hoja de vida del solicitante incluyendo certificaciones académicas y laborales;
c) La confirmación de las calificaciones académicas y profesionales declaradas; 
d) Una verificación más detallada, como la de la información crediticia o de antecedentes penales. 
e) Cuando una persona es contratada para un rol de seguridad de la información específico, las organizaciones deberían asegurar que el candidato tenga la competencia necesaria para desempeñar el rol de seguridad; 
f) Sea confiable para desempeñar el rol, especialmente si es crítico para la organización. 
g) Cuando un trabajo, ya sea una asignación o una promoción, implique que la persona tenga acceso a las instalaciones de procesamiento de información, y en particular, si en ese lugar se maneja información confidencial, por ejemplo, información financiera, la organización debería también considerar verificaciones adicionales más detalladas (por ejemplo estudio de seguridad, polígrafo, visita domiciliaria, etc.)
h)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i) La información sobre todos los candidatos que se consideran para cargos dentro de la organización, se debería recolectar y manejar apropiadamente de acuerdo con la ley de protección de datos personales.</v>
          </cell>
          <cell r="J30" t="str">
            <v>ANÁLISIS DE HOJA DE VIDA
http://sigmecalidad.superservicios.gov.co/SSPD/ISODOC/consultas.nsf/c2d1df6b45bccb0e05257773004dedfa/2fb7493287e8b4070525839a0044fb5e?OpenDocument
REQUISITOS PARA FORMALIZAR UN INGRESO
http://sigmecalidad.superservicios.gov.co/SSPD/ISODOC/consultas.nsf/c2d1df6b45bccb0e05257773004dedfa/1b821aadc2c53c8a052583e7004c2536?OpenDocument
LISTA DE CHEQUEO Y ANÁLISIS DE EXPERIENCIA PERSONA NATURAL
http://sigmecalidad.superservicios.gov.co/SSPD/ISODOC/consultas.nsf/c2d1df6b45bccb0e05257773004dedfa/d42ab2fc68a33d43052583130052f8f5?OpenDocument
LISTA DE CHEQUEO PERSONA JURÍDICA
http://sigmecalidad.superservicios.gov.co/SSPD/ISODOC/consultas.nsf/c2d1df6b45bccb0e05257773004dedfa/132d0118f7289e77052583130052da5e?OpenDocument</v>
          </cell>
          <cell r="L30">
            <v>100</v>
          </cell>
          <cell r="M30" t="str">
            <v>actualizar vínculos</v>
          </cell>
        </row>
        <row r="31">
          <cell r="F31" t="str">
            <v>A.7.1.2</v>
          </cell>
          <cell r="H31" t="str">
            <v>PR.DS-5</v>
          </cell>
          <cell r="J31" t="str">
            <v>ANEXO CLAUSULAS CONTRACTUALES
http://sigmecalidad.superservicios.gov.co/SSPD/ISODOC/consultas.nsf/c2d1df6b45bccb0e05257773004dedfa/996d63395ff6d6c70525831300489a68?OpenDocument
GH-F-105 CONFIDENCIALIDAD Y TRATAMIENTO DE DATOS PERSONALES PARA FUNCIONARIOS</v>
          </cell>
          <cell r="L31">
            <v>100</v>
          </cell>
        </row>
        <row r="32">
          <cell r="F32" t="str">
            <v>A.7.1.2</v>
          </cell>
          <cell r="G32" t="str">
            <v>Modelo de Madurez Definido</v>
          </cell>
          <cell r="J32" t="str">
            <v xml:space="preserve"> </v>
          </cell>
          <cell r="L32">
            <v>100</v>
          </cell>
        </row>
        <row r="33">
          <cell r="F33" t="str">
            <v>A.7.2.1</v>
          </cell>
          <cell r="H33" t="str">
            <v>ID.GV-2</v>
          </cell>
          <cell r="I33" t="str">
            <v>De acuerdo a la NIST los contratistas deben estar coordinados y alineados con los roles y responsabilidades de seguridad de la información.
Indague y solicite evidencia de la dirección se asegura que los empleados y contratistas: 
a) Estén debidamente informados sobre sus roles y responsabilidades de Seguridad de la Información, antes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v>
          </cell>
          <cell r="J33" t="str">
            <v>CÓDIGO DE BUEN GOBIERNO
http://sigmecalidad.superservicios.gov.co/SSPD/ISODOC/consultas.nsf/c2d1df6b45bccb0e05257773004dedfa/557c895e5d555b3a052583fb006b66b3?OpenDocument
MATRIZ DE ROLES, RESPONSABILIDADES Y AUTORIDADES - SIGME
http://sigmecalidad.superservicios.gov.co/normograma/Sin-Proceso/MATRIZ_DE_ROLES,_RESPONSABILIDADES_Y_AUTORIDADES_PARA_EL_SIGME_V3-SSSP-BFYM9C.pdf
PLAN DE COMUNICACIONES
http://sigmecalidad.superservicios.gov.co/normograma/Sin-Proceso/Matriz_de_Comunicaciones_Internas_V2-SSSP-BANQ6Z.2.pdf
ANEXO CLAUSULAS CONTRACTUALES
http://sigmecalidad.superservicios.gov.co/SSPD/ISODOC/consultas.nsf/c2d1df6b45bccb0e05257773004dedfa/996d63395ff6d6c70525831300489a68?OpenDocument
GH-F-105 CONFIDENCIALIDAD Y TRATAMIENTO DE DATOS PERSONALES PARA FUNCIONARIOS</v>
          </cell>
          <cell r="L33">
            <v>100</v>
          </cell>
        </row>
        <row r="34">
          <cell r="F34" t="str">
            <v>A.7.2.2</v>
          </cell>
          <cell r="G34" t="str">
            <v>Componente planeación
Modelo de Madurez Inicial</v>
          </cell>
          <cell r="H34" t="str">
            <v>PR.AT-1
PR.AT-2
PR.AT-3
PR.AT-4
PR.AT-5</v>
          </cell>
          <cell r="I34" t="str">
            <v>Entreviste a los líderes de los procesos y pregúnteles qué saben sobre la Seguridad de la Información, cuáles son sus responsabilidades y como aplican la Seguridad de la Información en su trabajo diario.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cuánto o con qué criterios se actualizan los programas de toma de conciencia.
e) Verifique que en las evidencias se puede establecer los asistentes al programa y el tema impartido, en las sensibilizaciones y charlas desarrolladas.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tienen conciencia de la seguridad y privacidad de la información. Diseñar programas para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v>
          </cell>
          <cell r="J34" t="str">
            <v xml:space="preserve">
INDICADORES
* Sensibilización en temas de seguridad y privacidad de la información.
http://sigmecalidad.superservicios.gov.co/SSPD/Isodoc/scorecontrol.nsf/Indicador?OpenForm&amp;ParentUNID=E3D7372CB1AFE7070525839100716E59?OpenDocument
* Apropiación en temas de seguridad y privacidad de la información.
http://sigmecalidad.superservicios.gov.co/SSPD/Isodoc/scorecontrol.nsf/Indicador?OpenForm&amp;ParentUNID=49163529C6419ECC052583C1007050A8?OpenDocument
PLAN DE COMUNICACIONES
http://sigmecalidad.superservicios.gov.co/normograma/Sin-Proceso/Matriz_de_Comunicaciones_Internas_V2-SSSP-BANQ6Z.2.pdf</v>
          </cell>
          <cell r="L34">
            <v>100</v>
          </cell>
        </row>
        <row r="35">
          <cell r="F35" t="str">
            <v>A.7.2.3</v>
          </cell>
          <cell r="I35" t="str">
            <v>Pregunte cuál es el proceso disciplinario que se sigue cuando se verifica que ha ocurrido una violación a la Seguridad de la Información, quién y cómo se determina la sanción al infractor?</v>
          </cell>
          <cell r="J35" t="str">
            <v>PROCEDIMIENTO DISCIPLINARIO ORDINARIO
http://sigmecalidad.superservicios.gov.co/SSPD/ISODOC/consultas.nsf/c2d1df6b45bccb0e05257773004dedfa/83d3fd6071d1d3120525836700522613?OpenDocument
PROCEDIMIENTO DISCIPLINARIO VERBAL
http://sigmecalidad.superservicios.gov.co/SSPD/ISODOC/consultas.nsf/c2d1df6b45bccb0e05257773004dedfa/366d43666462a0c50525836700523d49?OpenDocument</v>
          </cell>
          <cell r="L35">
            <v>100</v>
          </cell>
          <cell r="M35" t="str">
            <v>adjuntar evidencias de los talleres del SIGME, y los infórmate, talleres de inducción y reinducción</v>
          </cell>
        </row>
        <row r="36">
          <cell r="F36" t="str">
            <v xml:space="preserve">A.7.3 </v>
          </cell>
          <cell r="G36" t="str">
            <v>Modelo de Madurez Definido</v>
          </cell>
          <cell r="L36">
            <v>100</v>
          </cell>
        </row>
        <row r="37">
          <cell r="F37" t="str">
            <v>A.7.3.1</v>
          </cell>
          <cell r="H37" t="str">
            <v>PR.DS-5
PR.IP-11</v>
          </cell>
          <cell r="I37" t="str">
            <v xml:space="preserve">
Revisar los acuerdos de confidencialidad, verificando que deben acordar que después de terminada la relación laboral o contrato seguirán vigentes por un periodo de tiempo determinado.</v>
          </cell>
          <cell r="J37" t="str">
            <v>ANEXO CLAUSULAS CONTRACTUALES
http://sigmecalidad.superservicios.gov.co/SSPD/ISODOC/consultas.nsf/c2d1df6b45bccb0e05257773004dedfa/996d63395ff6d6c70525831300489a68?OpenDocument
MANUAL DE INGRESO, SITUACIONES ADMINISTRATIVAS Y RETIRO DEL SERVICIO
http://sigmecalidad.superservicios.gov.co/SSPD/ISODOC/consultas.nsf/c2d1df6b45bccb0e05257773004dedfa/64b514e0474abf4f0525841200512b0e?OpenDocument
GH-F-105 CONFIDENCIALIDAD Y TRATAMIENTO DE DATOS PERSONALES PARA FUNCIONARIOS</v>
          </cell>
          <cell r="L37">
            <v>100</v>
          </cell>
          <cell r="M37" t="str">
            <v>actualizar vínculos</v>
          </cell>
        </row>
        <row r="39">
          <cell r="D39" t="str">
            <v>GESTIÓN DE ACTIVOS</v>
          </cell>
          <cell r="F39" t="str">
            <v>A.8</v>
          </cell>
          <cell r="L39">
            <v>85</v>
          </cell>
        </row>
        <row r="40">
          <cell r="F40" t="str">
            <v>A.8.1</v>
          </cell>
          <cell r="G40" t="str">
            <v>Modelo de Madurez Gestionado</v>
          </cell>
          <cell r="I40" t="str">
            <v xml:space="preserve">
</v>
          </cell>
          <cell r="L40">
            <v>95</v>
          </cell>
        </row>
        <row r="41">
          <cell r="F41" t="str">
            <v>A.8.1.1</v>
          </cell>
          <cell r="G41" t="str">
            <v>Componente Planificación
Modelo de madurez inicial</v>
          </cell>
          <cell r="H41" t="str">
            <v>ID AM-1
ID AM-2
ID.AM-5</v>
          </cell>
          <cell r="I41" t="str">
            <v>1. Solicite el inventario de activos de información, revisado y aprobado por la alta Dirección y revise:
1.1 Última vez que se actualizó.
1.2 Que señale bajo algún criterio la importancia del activo.
1.3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2. Tenga en cuenta para la calificación:
2.1 Si Se identifican en forma general los activos de información de la Entidad, están en 40.
2.2 Si se cuenta con un inventario de activos de información física y lógica de toda la entidad, documentado y firmado por la alta dirección, están en 60.
2.3 Si se revisa y monitorean periódicamente los activos de información de la entidad, están en 80.</v>
          </cell>
          <cell r="J41" t="str">
            <v xml:space="preserve"> INVENTARIO Y CLASIFICACIÓN DE ACTIVOS DE INFORMACIÓN
http://sigmecalidad.superservicios.gov.co/SSPD/ISODOC/consultas.nsf/c2d1df6b45bccb0e05257773004dedfa/8e9e0f4a17d0ce370525847b0044dfc0?OpenDocument</v>
          </cell>
          <cell r="L41">
            <v>80</v>
          </cell>
          <cell r="M41" t="str">
            <v>Actualizar el inventario de activos</v>
          </cell>
        </row>
        <row r="42">
          <cell r="F42" t="str">
            <v>A.8.1.2</v>
          </cell>
          <cell r="H42" t="str">
            <v>ID AM-1
ID AM-2</v>
          </cell>
          <cell r="I42" t="str">
            <v>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que los activos están inventariados; 
b) Asegurarse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v>
          </cell>
          <cell r="J42" t="str">
            <v xml:space="preserve"> INVENTARIO Y CLASIFICACIÓN DE ACTIVOS DE INFORMACIÓN
http://sigmecalidad.superservicios.gov.co/SSPD/ISODOC/consultas.nsf/c2d1df6b45bccb0e05257773004dedfa/8e9e0f4a17d0ce370525847b0044dfc0?OpenDocument</v>
          </cell>
          <cell r="L42">
            <v>100</v>
          </cell>
          <cell r="M42" t="str">
            <v>actualizar el inventario de activos, revisa con Elizabeth</v>
          </cell>
        </row>
        <row r="43">
          <cell r="F43" t="str">
            <v>A.8.1.3</v>
          </cell>
          <cell r="I43" t="str">
            <v>Pregunte por la política, procedimiento, directriz o lineamiento que defina el uso aceptable de los activos, verifique que es conocida por los empleados y usuarios de partes externas que usan activos de la Entidad o tienen acceso a ellos.</v>
          </cell>
          <cell r="J43" t="str">
            <v xml:space="preserve">POLÍTICA DE USO DE LA INFRAESTRUCTURA TECNOLÓGICA
http://sigmecalidad.superservicios.gov.co/normograma/Sin-Proceso/Politica_Complementarias_SIGESPI_Versi%C3%B3n_4_-SSSP-BGCJSS.4.1.pdf
</v>
          </cell>
          <cell r="L43">
            <v>100</v>
          </cell>
          <cell r="M43" t="str">
            <v>actualizar el link</v>
          </cell>
        </row>
        <row r="44">
          <cell r="F44" t="str">
            <v>A.8.1.4</v>
          </cell>
          <cell r="H44" t="str">
            <v>PR.IP-11</v>
          </cell>
          <cell r="I44" t="str">
            <v>Revisar las políticas, normas, procedimientos y directrices relativas a los controles de Seguridad de la Información durante la terminación de la relación laboral, por ejemplo, la devolución de los activos de información (equipos, llaves, documentos, datos, sistemas), las llaves físicas y de cifrado, la eliminación de los derechos de acceso, etc. En caso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v>
          </cell>
          <cell r="J44" t="str">
            <v>MANUAL DE SUPERVISIÓN E INTERVENTORIA
http://sigmecalidad.superservicios.gov.co/SSPD/ISODOC/consultas.nsf/c2d1df6b45bccb0e05257773004dedfa/8401553cdbbcdfe4052583cc0053a47f?OpenDocument
FORMATO ESTÁNDAR DE ENTREGA Y RECEPCIÓN DE LOS RECURSOS PÚBLICOS
http://sigmecalidad.superservicios.gov.co/SSPD/ISODOC/consultas.nsf/c2d1df6b45bccb0e05257773004dedfa/ba546412aa7a59f40525833f00565ecb?OpenDocument</v>
          </cell>
          <cell r="L44">
            <v>100</v>
          </cell>
          <cell r="M44" t="str">
            <v>actualizar links, revisar si se puede oficializar el instructivo de borrado seguro</v>
          </cell>
        </row>
        <row r="45">
          <cell r="F45" t="str">
            <v>A.8.2</v>
          </cell>
          <cell r="L45">
            <v>80</v>
          </cell>
        </row>
        <row r="46">
          <cell r="F46" t="str">
            <v>A.8.2.1</v>
          </cell>
          <cell r="G46" t="str">
            <v>Modelo de Madurez Inicial</v>
          </cell>
          <cell r="I46" t="str">
            <v>Solicite el procedimiento mediante el cual se clasifican los activos de información y evalué:
1) Que las convenciones y criterios de clasificación sean claros y estén documentados.
2) Que se defina cada cuánto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v>
          </cell>
          <cell r="J46" t="str">
            <v xml:space="preserve">INSTRUCTIVO IDENTIFICACIÓN Y CLASIFICACIÓN DE ACTIVOS DE INFORMACIÓN
http://sigmecalidad.superservicios.gov.co/SSPD/ISODOC/consultas.nsf/c2d1df6b45bccb0e05257773004dedfa/f99ff9d41b8ee5d405258426007277d6?OpenDocument
INVENTARIO Y CLASIFICACIÓN DE ACTIVOS DE INFORMACIÓN
http://sigmecalidad.superservicios.gov.co/SSPD/ISODOC/consultas.nsf/c2d1df6b45bccb0e05257773004dedfa/8e9e0f4a17d0ce370525847b0044dfc0?OpenDocument
</v>
          </cell>
          <cell r="L46">
            <v>100</v>
          </cell>
        </row>
        <row r="47">
          <cell r="F47" t="str">
            <v>A.8.2.2</v>
          </cell>
          <cell r="H47" t="str">
            <v>PR.DS-5
PR.PT-2</v>
          </cell>
          <cell r="I47" t="str">
            <v>Solicite el procedimiento para el etiquetado de la información y evalúe:
1) Que aplica a activos en formatos físicos y electrónicos (etiquetas físicas, metadatos).
2) Que refleja el esquema de clasificación establecido.
3) Que las etiquetas se puedan reconocer fácilmente.
4) Que los empleados y contratistas conocen el procedimiento de etiquetado.
Revise en  una muestra de activos el correcto etiquetado.</v>
          </cell>
          <cell r="J47" t="str">
            <v>INSTRUCTIVO PARA LA PROTECCIÓN DE LA INFORMACIÓN
http://sigmecalidad.superservicios.gov.co/SSPD/ISODOC/consultas.nsf/c2d1df6b45bccb0e05257773004dedfa/0255c5dec460143b05258448006dc1a2?OpenDocument</v>
          </cell>
          <cell r="L47">
            <v>60</v>
          </cell>
        </row>
        <row r="48">
          <cell r="F48" t="str">
            <v>A.8.2.3</v>
          </cell>
          <cell r="H48" t="str">
            <v>PR.DS-1
PR.DS-2
PR.DS-3
PR.DS-5
PR.IP-6
PR.PT-2</v>
          </cell>
          <cell r="I48" t="str">
            <v>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v>
          </cell>
          <cell r="J48" t="str">
            <v>INSTRUCTIVO PARA LA PROTECCIÓN DE LA INFORMACIÓN
http://sigmecalidad.superservicios.gov.co/SSPD/ISODOC/consultas.nsf/c2d1df6b45bccb0e05257773004dedfa/0255c5dec460143b05258448006dc1a2?OpenDocument</v>
          </cell>
          <cell r="L48">
            <v>80</v>
          </cell>
          <cell r="M48" t="str">
            <v>Revisar con Elizabeth</v>
          </cell>
        </row>
        <row r="49">
          <cell r="F49" t="str">
            <v xml:space="preserve">A.8.3 </v>
          </cell>
          <cell r="L49">
            <v>80</v>
          </cell>
        </row>
        <row r="50">
          <cell r="F50" t="str">
            <v>A.8.3.1</v>
          </cell>
          <cell r="H50" t="str">
            <v>PR.DS-3
PR.IP-6
PR.PT-2</v>
          </cell>
          <cell r="I50" t="str">
            <v>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c) Si la confidencialidad o integridad de los datos se consideran importantes, se deben usar técnicas criptográficas para proteger los datos que se encuentran en los medios removibles.
d) Se deben guardar varias copias de los datos valiosos en medios separados, para reducir aún más el riesgo de daño o pérdida casuales de los datos.
e) Sólo se deben habilitar unidades de medios removibles si hay una razón de valida asociada a los procesos la Entidad para hacerlo.
f) En donde hay necesidad de usar medios removibles, se debería hacer seguimiento a la transferencia de información a estos medios (Por ejemplo DLP)</v>
          </cell>
          <cell r="J50" t="str">
            <v>INSTRUCTIVO PARA LA PROTECCIÓN DE LA INFORMACIÓN
http://sigmecalidad.superservicios.gov.co/SSPD/ISODOC/consultas.nsf/c2d1df6b45bccb0e05257773004dedfa/0255c5dec460143b05258448006dc1a2?OpenDocument</v>
          </cell>
          <cell r="L50">
            <v>80</v>
          </cell>
        </row>
        <row r="51">
          <cell r="F51" t="str">
            <v>A.8.3.2</v>
          </cell>
          <cell r="H51" t="str">
            <v>PR.DS-3
PR.IP-6</v>
          </cell>
          <cell r="I51" t="str">
            <v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v>
          </cell>
          <cell r="J51" t="str">
            <v>INSTRUCTIVO PARA LA GESTIÓN DE LICENCIAS DE SOFTWARE TI-012
http://sigmecalidad.superservicios.gov.co/SSPD/ISODOC/consultas.nsf/c2d1df6b45bccb0e05257773004dedfa/beb2f3656149591a0525844900545b56?OpenDocument
GA-M-002	MANUAL ADMINISTRACIÓN DE BIENES
http://sigmecalidad.superservicios.gov.co/SSPD/ISODOC/consultas.nsf/c2d1df6b45bccb0e05257773004dedfa/7bd26ca23d405138052585b3005ee00e?OpenDocument</v>
          </cell>
          <cell r="L51">
            <v>80</v>
          </cell>
        </row>
        <row r="52">
          <cell r="F52" t="str">
            <v>A.8.3.3</v>
          </cell>
          <cell r="H52" t="str">
            <v>PR.DS-3
PR.PT-2</v>
          </cell>
          <cell r="I52" t="str">
            <v>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v>
          </cell>
          <cell r="J52" t="str">
            <v>CONTRATO 692 de 2018 Cintas Backup
Contrato 687 de 2018 Transporte medios físicos</v>
          </cell>
          <cell r="L52">
            <v>80</v>
          </cell>
          <cell r="M52" t="str">
            <v>Buscar el contrato de Infotic para la gestión de expedientes.
Preguntar a Carlos Ubaque o John Jimenez sobre el contrato de transporte de cintas.</v>
          </cell>
        </row>
        <row r="54">
          <cell r="D54" t="str">
            <v>ASPECTOS DE SEGURIDAD DE LA INFORMACIÓN DE LA GESTIÓN DE LA CONTINUIDAD DEL NEGOCIO</v>
          </cell>
          <cell r="F54" t="str">
            <v>A.17</v>
          </cell>
          <cell r="L54">
            <v>56.5</v>
          </cell>
        </row>
        <row r="55">
          <cell r="F55" t="str">
            <v>A.17.1</v>
          </cell>
          <cell r="L55">
            <v>53</v>
          </cell>
        </row>
        <row r="56">
          <cell r="F56" t="str">
            <v>A.17.1.1</v>
          </cell>
          <cell r="G56" t="str">
            <v>Modelo de Madurez Gestionado</v>
          </cell>
          <cell r="H56" t="str">
            <v>ID.BE-5
PR.IP-9</v>
          </cell>
          <cell r="I56" t="str">
            <v>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Tenga en cuenta para la calificación:
1) Si existen planes de continuidad del negocio que contemplen los procesos críticos de la Entidad que garanticen la continuidad de los mismos. Se documentan y protegen adecuadamente los planes de continuidad del negocio de la Entidad, debe estar documentado y firmado por la alta Dirección, están en 40.
2) Si se reconoce la importancia de ampliar los planes de continuidad de del negocio a otros procesos, pero aún no se pueden incluir ni trabajar con ellos, están en 60.</v>
          </cell>
          <cell r="J56" t="str">
            <v>DE-M-006 MANUAL ADMINISTRACIÓN DE CONTINUIDAD DE NEGOCIO
https://sigmecalidad.superservicios.gov.co/sspd/isodoc/consultas.nsf/c2d1df6b45bccb0e05257773004dedfa/6e3072cde8f5699505258787004743f1?OpenDocument
INSTRUCTIVO PROTOCOLO DE CONTINGENCIA ANTE LA INTERRUPCIÓN DEL SISTEMA DE GESTIÓN DOCUMENTAL ORFEO
http://sigmecalidad.superservicios.gov.co/SSPD/ISODOC/consultas.nsf/c2d1df6b45bccb0e05257773004dedfa/48a5c4b3644002f705258340005cf7d2?OpenDocument
DOCUMENTO DRP</v>
          </cell>
          <cell r="K56" t="str">
            <v>Proyecto  DRP</v>
          </cell>
          <cell r="L56">
            <v>60</v>
          </cell>
        </row>
        <row r="57">
          <cell r="F57" t="str">
            <v>A.17.1.2</v>
          </cell>
          <cell r="G57" t="str">
            <v>Modelo de Madurez Definido</v>
          </cell>
          <cell r="H57" t="str">
            <v>ID.BE-5
PR.IP-4
PR.IP-9
PR.IP-9</v>
          </cell>
          <cell r="I57" t="str">
            <v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v>
          </cell>
          <cell r="J57" t="str">
            <v>DE-M-006 MANUAL ADMINISTRACIÓN DE CONTINUIDAD DE NEGOCIO
https://sigmecalidad.superservicios.gov.co/sspd/isodoc/consultas.nsf/c2d1df6b45bccb0e05257773004dedfa/6e3072cde8f5699505258787004743f1?OpenDocument</v>
          </cell>
          <cell r="K57" t="str">
            <v>Proyecto  DRP</v>
          </cell>
          <cell r="L57">
            <v>60</v>
          </cell>
          <cell r="M57" t="str">
            <v>- Contrato del Outsourcing 
- Contratos SIGESPI
- Matriz de roles y responsabilidades (OSI - OPDP)
- PETI</v>
          </cell>
        </row>
        <row r="58">
          <cell r="F58" t="str">
            <v>A.17.1.3</v>
          </cell>
          <cell r="G58" t="str">
            <v>Modelo de Madurez Optimizado</v>
          </cell>
          <cell r="H58" t="str">
            <v>PR.IP-4
PR.IP-10</v>
          </cell>
          <cell r="I58" t="str">
            <v>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v>
          </cell>
          <cell r="J58" t="str">
            <v>DE-M-006 MANUAL ADMINISTRACIÓN DE CONTINUIDAD DE NEGOCIO
https://sigmecalidad.superservicios.gov.co/sspd/isodoc/consultas.nsf/c2d1df6b45bccb0e05257773004dedfa/6e3072cde8f5699505258787004743f1?OpenDocument</v>
          </cell>
          <cell r="K58" t="str">
            <v>Proyecto  DRP</v>
          </cell>
          <cell r="L58">
            <v>40</v>
          </cell>
          <cell r="M58" t="str">
            <v>- Pruebas de restauración de Backup - Averiguar con Carlos Ubaque.</v>
          </cell>
        </row>
        <row r="59">
          <cell r="F59" t="str">
            <v xml:space="preserve">A.17.2 </v>
          </cell>
          <cell r="L59">
            <v>60</v>
          </cell>
        </row>
        <row r="60">
          <cell r="F60" t="str">
            <v>A.17.2.1</v>
          </cell>
          <cell r="H60" t="str">
            <v>ID.BE-5</v>
          </cell>
          <cell r="I60" t="str">
            <v>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v>
          </cell>
          <cell r="J60" t="str">
            <v>DE-M-006 MANUAL ADMINISTRACIÓN DE CONTINUIDAD DE NEGOCIO
https://sigmecalidad.superservicios.gov.co/sspd/isodoc/consultas.nsf/c2d1df6b45bccb0e05257773004dedfa/6e3072cde8f5699505258787004743f1?OpenDocument</v>
          </cell>
          <cell r="K60" t="str">
            <v>Proyecto  DRP</v>
          </cell>
          <cell r="L60">
            <v>60</v>
          </cell>
        </row>
        <row r="62">
          <cell r="D62" t="str">
            <v>CUMPLIMIENTO</v>
          </cell>
          <cell r="F62" t="str">
            <v>A.18</v>
          </cell>
          <cell r="L62">
            <v>94</v>
          </cell>
        </row>
        <row r="63">
          <cell r="F63" t="str">
            <v xml:space="preserve">A.18.1 </v>
          </cell>
          <cell r="H63" t="str">
            <v>ID.GV-3</v>
          </cell>
          <cell r="I63" t="str">
            <v>De acuerdo a la NIST:  Los requerimientos legales y regulatorios respecto de la ciberseguridad, incluyendo la privacidad y las libertades y obligaciones civiles, son entendidos y gestionados.</v>
          </cell>
          <cell r="L63">
            <v>95</v>
          </cell>
        </row>
        <row r="64">
          <cell r="F64" t="str">
            <v>A.18.1.1</v>
          </cell>
          <cell r="G64" t="str">
            <v>Modelo de Madurez Gestionado Cuantitativamente</v>
          </cell>
          <cell r="I64" t="str">
            <v>Solicite la relación de requisitos legales, reglamentarios, estatutarios, que le aplican a la Entidad (Normograma). 
Indague si existe un responsable de identificarlos y se definen los responsables para su cumplimiento.</v>
          </cell>
          <cell r="J64" t="str">
            <v>Normograma del Proceso de T.I.:
http://sigmecalidad.superservicios.gov.co/wamp/www/Demo//Mejoramiento/Normograma_Proceso_de_Gesti%C3%B3n_de_Tecnolog%C3%ADas_de_la_Informaci%C3%B3n_V10_SSSP-BR3LAW1.pdf</v>
          </cell>
          <cell r="L64">
            <v>100</v>
          </cell>
        </row>
        <row r="65">
          <cell r="F65" t="str">
            <v>A.18.1.2</v>
          </cell>
          <cell r="I65" t="str">
            <v>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v>
          </cell>
          <cell r="J65" t="str">
            <v>ANEXO CLAUSULAS CONTRACTUALES:
http://sigmecalidad.superservicios.gov.co/SSPD/ISODOC/consultas.nsf/c2d1df6b45bccb0e05257773004dedfa/996d63395ff6d6c70525831300489a68?OpenDocument
Circular Interna #008 del 22 agosto de 2006 - Políticas para la adquisición y administración de software
INSTRUCTIVO PARA LA GESTIÓN DE LICENCIAS DE SOFTWARE  TI-I-012
http://sigmecalidad.superservicios.gov.co/SSPD/ISODOC/consultas.nsf/c2d1df6b45bccb0e05257773004dedfa/beb2f3656149591a0525844900545b56?OpenDocument</v>
          </cell>
          <cell r="L65">
            <v>100</v>
          </cell>
        </row>
        <row r="66">
          <cell r="F66" t="str">
            <v>A.18.1.3</v>
          </cell>
          <cell r="H66" t="str">
            <v>PR.IP-4</v>
          </cell>
          <cell r="I66" t="str">
            <v>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 óptico etc.</v>
          </cell>
          <cell r="J66" t="str">
            <v>Resolución No.20191000029165 de fecha 16 de agosto de 2019. Convalidación de las TRD por el AGN:
https://www.superservicios.gov.co/?q=nuestra-entidad/gestion-documental/gestion-documental
Inventario y clasificación de activos de información MC-R-002:
http://sigmecalidad.superservicios.gov.co/SSPD/ISODOC/consultas.nsf/c2d1df6b45bccb0e05257773004dedfa/8e9e0f4a17d0ce370525847b0044dfc0?OpenDocument</v>
          </cell>
          <cell r="L66">
            <v>80</v>
          </cell>
          <cell r="M66" t="str">
            <v>Revisar el tema con el administrador del SIEM</v>
          </cell>
        </row>
        <row r="67">
          <cell r="F67" t="str">
            <v>A.18.1.4</v>
          </cell>
          <cell r="H67" t="str">
            <v>DE.DP-2</v>
          </cell>
          <cell r="I67" t="str">
            <v>Indague sobre las disposiciones que ha definido la Entidad para cumplir con la legislación de privacidad de los datos personales, ley estatutaria 1581 de 2012 y el decreto 1377, que la reglamenta.
1) Revise si existe una política para cumplir con la ley.
2) Revise  si están definidos los responsables.
3) Revise  si se tienen identificados los repositorios de datos personales
4) Revise  si se ha solicitado consentimiento al titular para tratar los datos personales y se guarda registro de este hecho.
5) Revise si se adoptan las medidas técnicas necesarias para proteger las bases de datos donde reposan estos datos.</v>
          </cell>
          <cell r="J67" t="str">
            <v xml:space="preserve"> AUTORIZACIÓN DE TRATAMIENTO DE DATOS PERSONALES
http://sigmecalidad.superservicios.gov.co/SSPD/ISODOC/consultas.nsf/c2d1df6b45bccb0e05257773004dedfa/a138e3c378ba24b8052583b70073e372?OpenDocument
INSTRUCTIVO ARCHIVO Y CUSTODIA DE HISTORIAS LABORALES
http://sigmecalidad.superservicios.gov.co/SSPD/ISODOC/consultas.nsf/c2d1df6b45bccb0e05257773004dedfa/78b819490c349ffc0525825c005bf196?OpenDocument
MANUAL DE POLÍTICAS DE TRATAMIENTO DE DATOS PERSONALES
http://sigmecalidad.superservicios.gov.co/SSPD/ISODOC/consultas.nsf/c2d1df6b45bccb0e05257773004dedfa/37b5774fdcf18eef052581f5005c3e15?OpenDocument</v>
          </cell>
          <cell r="L67">
            <v>100</v>
          </cell>
          <cell r="M67" t="str">
            <v>- Incluir el registro en el RNBD - Página Web.
- Política de Buen Gobierno - Protección de Datos Personales.
- Cláusula de responsabilidad en el tratamiento de datos personales - Formato GH-F-105 y Anexo Cláusulas Numeral 10</v>
          </cell>
        </row>
        <row r="68">
          <cell r="F68" t="str">
            <v>A.18.1.5</v>
          </cell>
          <cell r="I68" t="str">
            <v>n/a</v>
          </cell>
          <cell r="J68" t="str">
            <v xml:space="preserve">   2. POLÍTICA SOBRE EL USO DE CONTROLES Y LLAVES CRIPTOGRÁFICAS 
 http://sigmecalidad.superservicios.gov.co/normograma/Sin-Proceso/Politica_Complementarias_SIGESPI_Versi%C3%B3n_4_-SSSP-BGCJSS.4.1.pdf   </v>
          </cell>
          <cell r="K68" t="str">
            <v>Este control no lo está teniendo en cuenta el instrumento para la calificación.</v>
          </cell>
          <cell r="L68">
            <v>60</v>
          </cell>
          <cell r="M68" t="str">
            <v>Revisar la manera como lo vamos a manejar.</v>
          </cell>
        </row>
        <row r="69">
          <cell r="F69" t="str">
            <v xml:space="preserve">A.18.2 </v>
          </cell>
          <cell r="G69" t="str">
            <v>Modelo de Madurez Gestionado Cuantitativamente</v>
          </cell>
          <cell r="L69">
            <v>93</v>
          </cell>
        </row>
        <row r="70">
          <cell r="F70" t="str">
            <v>A.18.2.1</v>
          </cell>
          <cell r="I70" t="str">
            <v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anterior.
2) El resultado de las auditorías del año anterior.
3) Las oportunidades de mejora o cambios en la seguridad de la información identificados.
</v>
          </cell>
          <cell r="J70" t="str">
            <v>Plan de Auditoría 2019
 http://sigmecalidad.superservicios.gov.co/SSPD/Isodoc/auditoria.nsf/b61c9e8bbeedc0ba05257f7a00562d3d/f01b8f7a4bbccea8052583bc006ff240?OpenDocument
SG-M-001 ESTATUTO DE AUDITORÍA INTERNA 
http://sigmecalidad.superservicios.gov.co/SSPD/ISODOC/consultas.nsf/c2d1df6b45bccb0e05257773004dedfa/810ba4c2ddab45730525835c00606ea6?OpenDocument
SG-I-001	INSTRUCTIVO PARA LA REALIZACIÓN DE LAS AUDITORÍAS INTERNAS A LOS SISTEMAS DE GESTIÓN
http://sigmecalidad.superservicios.gov.co/SSPD/Isodoc/consultas.nsf/442a1ae7d450e3b40525776900631052/3fdffecd002ac0e1052582e1007896f1?OpenDocument
SG-P-002 PROCEDIMIENTO AUDITORIAS INTERNAS
http://sigmecalidad.superservicios.gov.co/SSPD/Isodoc/consultas.nsf/442a1ae7d450e3b40525776900631052/7f71ac8685cb68c8052583da006b7623?OpenDocument</v>
          </cell>
          <cell r="L70">
            <v>100</v>
          </cell>
        </row>
        <row r="71">
          <cell r="F71" t="str">
            <v>A.18.2.2</v>
          </cell>
          <cell r="H71" t="str">
            <v>PR.IP-12</v>
          </cell>
          <cell r="I71" t="str">
            <v>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v>
          </cell>
          <cell r="J71" t="str">
            <v>MC-P-001 PROCEDIMIENTO ACCIONES CORRECTIVAS, PREVENTIVAS, DE MEJORA Y CORRECCIONES
http://sigmecalidad.superservicios.gov.co/SSPD/ISODOC/consultas.nsf/c2d1df6b45bccb0e05257773004dedfa/062defba80e515ff0525857400495952?OpenDocument
REVISIÓN POR LA DIRECCIÓN
MC-R-001  REVISIÓN POR LA DIRECCIÓN 2019-2020
http://sigmecalidad.superservicios.gov.co/SSPD/ISODOC/consultas.nsf/c2d1df6b45bccb0e05257773004dedfa/27ee57365ad3c8440525859700835d9c?OpenDocument</v>
          </cell>
          <cell r="L71">
            <v>100</v>
          </cell>
        </row>
        <row r="72">
          <cell r="F72" t="str">
            <v>A.18.2.3</v>
          </cell>
          <cell r="H72" t="str">
            <v>ID.RA-1</v>
          </cell>
          <cell r="I72" t="str">
            <v>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v>
          </cell>
          <cell r="J72" t="str">
            <v>PRUEBAS DE ETHICAL HACKING
\\172.16.0.235\colsof\Operación\Informes\2019\8_Agosto\4_SEG\Anexos\EH
PRUEBAS DE VULNERABILIDAD</v>
          </cell>
          <cell r="L72">
            <v>80</v>
          </cell>
          <cell r="M72" t="str">
            <v>Buscar las evidencias con COLSOF y el procedimiento que tengan. Revisar si el tema también aplica para desarrollo.</v>
          </cell>
        </row>
        <row r="74">
          <cell r="F74" t="str">
            <v>A.15</v>
          </cell>
          <cell r="L74">
            <v>100</v>
          </cell>
        </row>
        <row r="75">
          <cell r="F75" t="str">
            <v>A.15.1</v>
          </cell>
          <cell r="G75" t="str">
            <v>Modelo de Madurez Definido</v>
          </cell>
          <cell r="I75" t="str">
            <v>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nómina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v>
          </cell>
          <cell r="J75" t="str">
            <v>MANUAL DE CONTRATACIÓN - 5.6.2.3. Seguridad de la información
http://sigmecalidad.superservicios.gov.co/SSPD/isodoc/consultas.nsf/442a1ae7d450e3b40525776900631052/e59b43f878632b1e0525862600519394?OpenDocument
DE-M-004 POLÍTICAS COMPLEMENTARIAS DEL SIGESPI - POLITICA DE RELACIÓN CON LOS PROVEEDORES - 5.17
http://sigmecalidad.superservicios.gov.co/SSPD/isodoc/consultas.nsf/442a1ae7d450e3b40525776900631052/f211a14dcd3c2ea4052587600073f08a?OpenDocument</v>
          </cell>
          <cell r="L75">
            <v>100</v>
          </cell>
          <cell r="M75" t="str">
            <v>Revisado 04/11/2021</v>
          </cell>
        </row>
        <row r="76">
          <cell r="F76" t="str">
            <v>A.15.2</v>
          </cell>
          <cell r="G76" t="str">
            <v>Modelo de Madurez Definido</v>
          </cell>
          <cell r="I76" t="str">
            <v>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teniendo en cuenta la criticidad de la información, sistemas y procesos del negocio involucrados, los incidentes de seguridad de la información y la revaloración de los riesgos.</v>
          </cell>
          <cell r="J76" t="str">
            <v>AS-F-006 ANEXO CLAUSULAS CONTRACTUALES
http://sigmecalidad.superservicios.gov.co/SSPD/isodoc/consultas.nsf/442a1ae7d450e3b40525776900631052/219b9f700a68f64505258645006d1bb4?OpenDocument
DE-M-004 POLÍTICAS COMPLEMENTARIAS DEL SIGESPI - POLITICA DE RELACIÓN CON LOS PROVEEDORES - 5.17
http://sigmecalidad.superservicios.gov.co/SSPD/isodoc/consultas.nsf/442a1ae7d450e3b40525776900631052/f211a14dcd3c2ea4052587600073f08a?OpenDocument</v>
          </cell>
          <cell r="L76">
            <v>100</v>
          </cell>
        </row>
      </sheetData>
      <sheetData sheetId="6">
        <row r="13">
          <cell r="E13" t="str">
            <v>A.9</v>
          </cell>
          <cell r="F13" t="str">
            <v>Componente planificación y modelo de madurez nivel gestionado</v>
          </cell>
          <cell r="K13">
            <v>89</v>
          </cell>
        </row>
        <row r="14">
          <cell r="E14" t="str">
            <v>A.9.1</v>
          </cell>
          <cell r="F14" t="str">
            <v>Modelo de madurez definido</v>
          </cell>
          <cell r="K14">
            <v>100</v>
          </cell>
        </row>
        <row r="15">
          <cell r="E15" t="str">
            <v>A.9.1.1</v>
          </cell>
          <cell r="G15" t="str">
            <v>PR.DS-5</v>
          </cell>
          <cell r="H15" t="str">
            <v>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v>
          </cell>
          <cell r="I15" t="str">
            <v>DE-M-004 MANUAL DE POLÍTICAS COMPLEMENTARIAS SIGESPI - NUMERAL 5.9
http://sigmecalidad.superservicios.gov.co/SSPD/Isodoc/consultas.nsf/442a1ae7d450e3b40525776900631052/f211a14dcd3c2ea4052587600073f08a?OpenDocument</v>
          </cell>
          <cell r="K15">
            <v>100</v>
          </cell>
        </row>
        <row r="16">
          <cell r="E16" t="str">
            <v>A.9.1.2</v>
          </cell>
          <cell r="G16" t="str">
            <v>PR.AC-4
PR.DS-5
PR.PT-3</v>
          </cell>
          <cell r="H16" t="str">
            <v>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(uso de VPN o redes inalámbricas).
e) Los requisitos de autenticación de usuarios para acceder a diversos servicios de red.
f) El seguimiento del uso de servicios de red.</v>
          </cell>
          <cell r="I16" t="str">
            <v>DE-M-004 MANUAL DE POLÍTICAS COMPLEMENTARIAS SIGESPI - NUMERAL 5.9
http://sigmecalidad.superservicios.gov.co/SSPD/Isodoc/consultas.nsf/442a1ae7d450e3b40525776900631052/f211a14dcd3c2ea4052587600073f08a?OpenDocument
TI-I-013 INSTRUCTIVO GESTIÓN DE USUARIOS http://sigmecalidad.superservicios.gov.co/SSPD/Isodoc/consultas.nsf/442a1ae7d450e3b40525776900631052/903d4b522cb7341005258574007a310a?OpenDocument</v>
          </cell>
          <cell r="K16">
            <v>100</v>
          </cell>
        </row>
        <row r="17">
          <cell r="E17" t="str">
            <v xml:space="preserve">A.9.2 </v>
          </cell>
          <cell r="F17" t="str">
            <v>Modelo de madurez gestionado cuantitativamente</v>
          </cell>
          <cell r="K17">
            <v>90</v>
          </cell>
        </row>
        <row r="18">
          <cell r="E18" t="str">
            <v xml:space="preserve">A.9.2.1 </v>
          </cell>
          <cell r="G18" t="str">
            <v>PR.AC-1</v>
          </cell>
          <cell r="H18" t="str">
            <v>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v>
          </cell>
          <cell r="I18" t="str">
            <v>TI-I-013 INSTRUCTIVO GESTIÓN DE USUARIOS http://sigmecalidad.superservicios.gov.co/SSPD/Isodoc/consultas.nsf/442a1ae7d450e3b40525776900631052/903d4b522cb7341005258574007a310a?OpenDocument
TI-M-002 MANUAL DE SERVICIOS TECNOLÓGICOS - NUMERAL 5.8
http://sigmecalidad.superservicios.gov.co/SSPD/Isodoc/consultas.nsf/442a1ae7d450e3b40525776900631052/a95d06eb9cce6b06052586a400516cf7?OpenDocument</v>
          </cell>
          <cell r="K18">
            <v>100</v>
          </cell>
        </row>
        <row r="19">
          <cell r="E19" t="str">
            <v>A.9.2.2</v>
          </cell>
          <cell r="G19" t="str">
            <v>PR.AC-1</v>
          </cell>
          <cell r="H19" t="str">
            <v>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v>
          </cell>
          <cell r="I19" t="str">
            <v>TI-I-013 INSTRUCTIVO GESTIÓN DE USUARIOS http://sigmecalidad.superservicios.gov.co/SSPD/Isodoc/consultas.nsf/442a1ae7d450e3b40525776900631052/903d4b522cb7341005258574007a310a?OpenDocument
TI-M-002 MANUAL DE SERVICIOS TECNOLÓGICOS - NUMERAL 5.8
http://sigmecalidad.superservicios.gov.co/SSPD/Isodoc/consultas.nsf/442a1ae7d450e3b40525776900631052/a95d06eb9cce6b06052586a400516cf7?OpenDocument</v>
          </cell>
          <cell r="K19">
            <v>100</v>
          </cell>
        </row>
        <row r="20">
          <cell r="E20" t="str">
            <v>A.9.2.3</v>
          </cell>
          <cell r="G20" t="str">
            <v>PR.AC-4
PR.DS-5</v>
          </cell>
          <cell r="H20" t="str">
            <v>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v>
          </cell>
          <cell r="I20" t="str">
            <v>TI-I-013 INSTRUCTIVO GESTIÓN DE USUARIOS http://sigmecalidad.superservicios.gov.co/SSPD/Isodoc/consultas.nsf/442a1ae7d450e3b40525776900631052/903d4b522cb7341005258574007a310a?OpenDocument
TI-M-002 MANUAL DE SERVICIOS TECNOLÓGICOS - NUMERAL 5.8
http://sigmecalidad.superservicios.gov.co/SSPD/Isodoc/consultas.nsf/442a1ae7d450e3b40525776900631052/a95d06eb9cce6b06052586a400516cf7?OpenDocument
Ruta COLSOF
\\172.16.0.235\colsof\Operación\Informes\2019</v>
          </cell>
          <cell r="K20">
            <v>80</v>
          </cell>
        </row>
        <row r="21">
          <cell r="E21" t="str">
            <v>A.9.2.4</v>
          </cell>
          <cell r="G21" t="str">
            <v>PR.AC-1</v>
          </cell>
          <cell r="H21" t="str">
            <v>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v>
          </cell>
          <cell r="I21" t="str">
            <v>GH-F-105 CONFIDENCIALIDAD Y TRATAMIENTO DE DATOS PERSONALES PARA FUNCIONARIOS
http://sigmecalidad.superservicios.gov.co/SSPD/ISODOC/consultas.nsf/c2d1df6b45bccb0e05257773004dedfa/67790f6f320eeb48052584bd0059bfc1?OpenDocument
AS-F-006 ANEXO CLAUSULAS CONTRACTUALES
http://sigmecalidad.superservicios.gov.co/SSPD/ISODOC/consultas.nsf/c2d1df6b45bccb0e05257773004dedfa/a80af5b2d629a9e2052584dc0067aeac?OpenDocument
MC-M-003 MANUAL DE POLÍTICAS COMPLEMENTARIAS DEL SIGESPI
http://sigmecalidad.superservicios.gov.co/SSPD/ISODOC/consultas.nsf/c2d1df6b45bccb0e05257773004dedfa/ff2931ba873f6ef1052585a60055f9c6?OpenDocument</v>
          </cell>
          <cell r="K21">
            <v>100</v>
          </cell>
        </row>
        <row r="22">
          <cell r="E22" t="str">
            <v>A.9.2.5</v>
          </cell>
          <cell r="H22" t="str">
            <v>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v>
          </cell>
          <cell r="I22" t="str">
            <v>TI-I-013 INSTRUCTIVO GESTIÓN DE USUARIOS http://sigmecalidad.superservicios.gov.co/SSPD/Isodoc/consultas.nsf/442a1ae7d450e3b40525776900631052/903d4b522cb7341005258574007a310a?OpenDocument
TI-F-034 ADMINISTRACION DE USUARIOS
http://sigmecalidad.superservicios.gov.co/SSPD/ISODOC/consultas.nsf/c2d1df6b45bccb0e05257773004dedfa/39330c3ad1074cce0525850e006a73d0?OpenDocument
RIESGO DE T.I.
http://sigmecalidad.superservicios.gov.co/SSPD/Isodoc/riesgos.nsf/ae3f33e68f2981a10525841c005715e8/2919769da748da81052584f9007020d6?OpenDocument</v>
          </cell>
          <cell r="K22">
            <v>80</v>
          </cell>
        </row>
        <row r="23">
          <cell r="E23" t="str">
            <v>A.9.2.6</v>
          </cell>
          <cell r="H23" t="str">
            <v>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v>
          </cell>
          <cell r="I23" t="str">
            <v>TI-I-013 INSTRUCTIVO GESTIÓN DE USUARIOS http://sigmecalidad.superservicios.gov.co/SSPD/Isodoc/consultas.nsf/442a1ae7d450e3b40525776900631052/903d4b522cb7341005258574007a310a?OpenDocument
TI-F-034 ADMINISTRACION DE USUARIOS
http://sigmecalidad.superservicios.gov.co/SSPD/ISODOC/consultas.nsf/c2d1df6b45bccb0e05257773004dedfa/39330c3ad1074cce0525850e006a73d0?OpenDocument
RIESGO DE T.I.
http://sigmecalidad.superservicios.gov.co/SSPD/Isodoc/riesgos.nsf/ae3f33e68f2981a10525841c005715e8/2919769da748da81052584f9007020d6?OpenDocument</v>
          </cell>
          <cell r="K23">
            <v>80</v>
          </cell>
        </row>
        <row r="24">
          <cell r="E24" t="str">
            <v xml:space="preserve">A.9.3 </v>
          </cell>
          <cell r="F24" t="str">
            <v>Modelo de madurez definido</v>
          </cell>
          <cell r="K24">
            <v>80</v>
          </cell>
        </row>
        <row r="25">
          <cell r="E25" t="str">
            <v xml:space="preserve">A.9.3.1 </v>
          </cell>
          <cell r="G25" t="str">
            <v>PR.AC-1</v>
          </cell>
          <cell r="H25" t="str">
            <v>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v>
          </cell>
          <cell r="I25" t="str">
            <v>DE-M-004 MANUAL DE POLÍTICAS COMPLEMENTARIAS DEL SIGESPI
http://sigmecalidad.superservicios.gov.co/SSPD/Isodoc/consultas.nsf/442a1ae7d450e3b40525776900631052/f211a14dcd3c2ea4052587600073f08a?OpenDocument
Plan de seguridad y privacidad de la información 2021
https://www.superservicios.gov.co/sites/default/archivos/Nuestra%20Entidad/Planeaci%C3%B3n/2021/Ene/plan_de_seguridad_y_privacidad_de_la_informacion_2021.pdf
TI-I-013	INSTRUCTIVO GESTION DE USUARIOS
http://sigmecalidad.superservicios.gov.co/SSPD/Isodoc/consultas.nsf/442a1ae7d450e3b40525776900631052/903d4b522cb7341005258574007a310a?OpenDocument</v>
          </cell>
          <cell r="K25">
            <v>80</v>
          </cell>
        </row>
        <row r="26">
          <cell r="E26" t="str">
            <v xml:space="preserve">A.9.4 </v>
          </cell>
          <cell r="F26" t="str">
            <v>Modelo de madurez gestionado cuantitativamente</v>
          </cell>
          <cell r="K26">
            <v>84</v>
          </cell>
        </row>
        <row r="27">
          <cell r="E27" t="str">
            <v xml:space="preserve">A.9.4.1 </v>
          </cell>
          <cell r="G27" t="str">
            <v>PR.AC-4
PR.DS-5</v>
          </cell>
          <cell r="H27" t="str">
            <v>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v>
          </cell>
          <cell r="I27" t="str">
            <v>DE-M-004 MANUAL DE POLÍTICAS COMPLEMENTARIAS SIGESPI - NUMERAL 5.9
http://sigmecalidad.superservicios.gov.co/SSPD/Isodoc/consultas.nsf/442a1ae7d450e3b40525776900631052/f211a14dcd3c2ea4052587600073f08a?OpenDocument</v>
          </cell>
          <cell r="K27">
            <v>80</v>
          </cell>
        </row>
        <row r="28">
          <cell r="E28" t="str">
            <v>A.9.4.2</v>
          </cell>
          <cell r="G28" t="str">
            <v>PR.AC-1</v>
          </cell>
          <cell r="H28" t="str">
            <v>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v>
          </cell>
          <cell r="I28" t="str">
            <v>DE-M-004 MANUAL DE POLÍTICAS COMPLEMENTARIAS SIGESPI - NUMERAL 5.9
http://sigmecalidad.superservicios.gov.co/SSPD/Isodoc/consultas.nsf/442a1ae7d450e3b40525776900631052/f211a14dcd3c2ea4052587600073f08a?OpenDocument</v>
          </cell>
          <cell r="K28">
            <v>80</v>
          </cell>
        </row>
        <row r="29">
          <cell r="E29" t="str">
            <v>A.9.4.3</v>
          </cell>
          <cell r="G29" t="str">
            <v>PR.AC-1</v>
          </cell>
          <cell r="H29" t="str">
            <v>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v>
          </cell>
          <cell r="I29" t="str">
            <v>DE-M-004 MANUAL DE POLÍTICAS COMPLEMENTARIAS SIGESPI - NUMERAL 5.9
http://sigmecalidad.superservicios.gov.co/SSPD/Isodoc/consultas.nsf/442a1ae7d450e3b40525776900631052/f211a14dcd3c2ea4052587600073f08a?OpenDocument</v>
          </cell>
          <cell r="K29">
            <v>80</v>
          </cell>
        </row>
        <row r="30">
          <cell r="E30" t="str">
            <v>A.9.4.4</v>
          </cell>
          <cell r="G30" t="str">
            <v>PR.AC-4
PR.DS-5</v>
          </cell>
          <cell r="H30" t="str">
            <v>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v>
          </cell>
          <cell r="I30" t="str">
            <v>DE-M-004 MANUAL DE POLÍTICAS COMPLEMENTARIAS SIGESPI - NUMERAL 5.5
http://sigmecalidad.superservicios.gov.co/SSPD/Isodoc/consultas.nsf/442a1ae7d450e3b40525776900631052/f211a14dcd3c2ea4052587600073f08a?OpenDocument
Controles aplicados desde Directorio Activo</v>
          </cell>
          <cell r="K30">
            <v>100</v>
          </cell>
        </row>
        <row r="31">
          <cell r="E31" t="str">
            <v xml:space="preserve">A.9.4.5 </v>
          </cell>
          <cell r="G31" t="str">
            <v>PR.DS-5</v>
          </cell>
          <cell r="H31" t="str">
            <v>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v>
          </cell>
          <cell r="I31" t="str">
            <v>TI-I-005	INSTRUCTIVO GENERAL DE DESARROLLO DE SOFTWARE
http://sigmecalidad.superservicios.gov.co/SSPD/Isodoc/consultas.nsf/442a1ae7d450e3b40525776900631052/14d2daf0ee42f23d052585fa00624eb9?OpenDocument</v>
          </cell>
          <cell r="K31">
            <v>80</v>
          </cell>
        </row>
        <row r="33">
          <cell r="E33" t="str">
            <v>A.10</v>
          </cell>
          <cell r="K33">
            <v>80</v>
          </cell>
        </row>
        <row r="34">
          <cell r="E34" t="str">
            <v xml:space="preserve">A.10.1 </v>
          </cell>
          <cell r="F34" t="str">
            <v>Modelo de madurez gestionado cuantitativamente</v>
          </cell>
          <cell r="K34">
            <v>80</v>
          </cell>
        </row>
        <row r="35">
          <cell r="E35" t="str">
            <v xml:space="preserve">A.10.1.1 </v>
          </cell>
          <cell r="H35" t="str">
            <v>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v>
          </cell>
          <cell r="I35" t="str">
            <v>DE-M-004 MANUAL DE POLÍTICAS COMPLEMENTARIAS SIGESPI - NUMERAL 5.2
http://sigmecalidad.superservicios.gov.co/SSPD/Isodoc/consultas.nsf/442a1ae7d450e3b40525776900631052/f211a14dcd3c2ea4052587600073f08a?OpenDocument</v>
          </cell>
          <cell r="K35">
            <v>80</v>
          </cell>
        </row>
        <row r="36">
          <cell r="E36" t="str">
            <v>A.10.1.2</v>
          </cell>
          <cell r="H36" t="str">
            <v>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v>
          </cell>
          <cell r="I36" t="str">
            <v>DE-M-004 MANUAL DE POLÍTICAS COMPLEMENTARIAS SIGESPI - NUMERAL 5.2
http://sigmecalidad.superservicios.gov.co/SSPD/Isodoc/consultas.nsf/442a1ae7d450e3b40525776900631052/f211a14dcd3c2ea4052587600073f08a?OpenDocument</v>
          </cell>
          <cell r="K36">
            <v>80</v>
          </cell>
        </row>
        <row r="38">
          <cell r="E38" t="str">
            <v>A.11</v>
          </cell>
          <cell r="K38">
            <v>90</v>
          </cell>
        </row>
        <row r="39">
          <cell r="E39" t="str">
            <v>A.11.1</v>
          </cell>
          <cell r="F39" t="str">
            <v>Modelo de madurez definido</v>
          </cell>
          <cell r="K39">
            <v>83</v>
          </cell>
        </row>
        <row r="40">
          <cell r="E40" t="str">
            <v xml:space="preserve">A.11.1.1 </v>
          </cell>
          <cell r="G40" t="str">
            <v>PR.AC-2</v>
          </cell>
          <cell r="H40" t="str">
            <v>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v>
          </cell>
          <cell r="I40"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v>
          </cell>
          <cell r="K40">
            <v>80</v>
          </cell>
        </row>
        <row r="41">
          <cell r="E41" t="str">
            <v xml:space="preserve">A.11.1.2 </v>
          </cell>
          <cell r="G41" t="str">
            <v>PR.AC-2
PR.MA-1</v>
          </cell>
          <cell r="H41" t="str">
            <v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v>
          </cell>
          <cell r="I41"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v>
          </cell>
          <cell r="K41">
            <v>80</v>
          </cell>
        </row>
        <row r="42">
          <cell r="E42" t="str">
            <v>A.11.1.3</v>
          </cell>
          <cell r="H42" t="str">
            <v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v>
          </cell>
          <cell r="I42"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v>
          </cell>
          <cell r="K42">
            <v>80</v>
          </cell>
        </row>
        <row r="43">
          <cell r="E43" t="str">
            <v>A.11.1.4</v>
          </cell>
          <cell r="G43" t="str">
            <v>ID.BE-5
PR.AC-2
PR.IP-5</v>
          </cell>
          <cell r="H43" t="str">
            <v>De acuerdo a la NIST deben identificarse los elementos de resiliencia para soportar la entrega de los servicios críticos de la entidad.</v>
          </cell>
          <cell r="I43"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
GH-PL-001 PLAN PARA LA PREVENCIÓN, PREPARACIÓN Y RESPUESTA ANTE EMERGENCIAS SEDE CENTRAL
http://sigmecalidad.superservicios.gov.co/SSPD/Isodoc/consultas.nsf/442a1ae7d450e3b40525776900631052/243ef4cbb18a47e205258766006cd8e4?OpenDocument</v>
          </cell>
          <cell r="K43">
            <v>100</v>
          </cell>
        </row>
        <row r="44">
          <cell r="E44" t="str">
            <v xml:space="preserve">A.11.1.5 </v>
          </cell>
          <cell r="F44" t="str">
            <v>Componente planeación</v>
          </cell>
          <cell r="H44" t="str">
            <v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v>
          </cell>
          <cell r="I44"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v>
          </cell>
          <cell r="K44">
            <v>80</v>
          </cell>
        </row>
        <row r="45">
          <cell r="E45" t="str">
            <v>A.11.1.6</v>
          </cell>
          <cell r="G45" t="str">
            <v>PR.AC-2</v>
          </cell>
          <cell r="H45" t="str">
            <v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v>
          </cell>
          <cell r="I45" t="str">
            <v>*Datacenter con bitácora y control de acceso biométrico, Centros de cableado con Bitácora y llaves de acceso.
GA-M-003
MANUAL PARA EL CONTROL DE ACCESO A LAS INSTALACIONES FÍSICAS DE LA SUPERSERVICIOS.
http://sigmecalidad.superservicios.gov.co/SSPD/Isodoc/consultas.nsf/442a1ae7d450e3b40525776900631052/d7d8d855f4e732020525870c0061732f?OpenDocument
DE-M-004 MANUAL DE POLÍTICAS COMPLEMENTARIAS SIGESPI - NUMERAL 5.1
http://sigmecalidad.superservicios.gov.co/SSPD/Isodoc/consultas.nsf/442a1ae7d450e3b40525776900631052/f211a14dcd3c2ea4052587600073f08a?OpenDocument
GA-M-001 MANUAL SERVICIOS ADMINISTRATIVOS E INSTALACIONES
http://sigmecalidad.superservicios.gov.co/SSPD/Isodoc/consultas.nsf/442a1ae7d450e3b40525776900631052/56caa476cc060b7a052586d50072c321?OpenDocument</v>
          </cell>
          <cell r="K45">
            <v>80</v>
          </cell>
        </row>
        <row r="46">
          <cell r="E46" t="str">
            <v xml:space="preserve">A.11.2 </v>
          </cell>
          <cell r="F46" t="str">
            <v>Modelo de madurez definido</v>
          </cell>
          <cell r="K46">
            <v>96</v>
          </cell>
        </row>
        <row r="47">
          <cell r="E47" t="str">
            <v xml:space="preserve">A.11.2.1 </v>
          </cell>
          <cell r="G47" t="str">
            <v>PR.IP-5</v>
          </cell>
          <cell r="H47" t="str">
            <v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v>
          </cell>
          <cell r="I47" t="str">
            <v>DE-M-004 MANUAL DE POLÍTICAS COMPLEMENTARIAS SIGESPI - NUMERAL 5.1
http://sigmecalidad.superservicios.gov.co/SSPD/Isodoc/consultas.nsf/442a1ae7d450e3b40525776900631052/f211a14dcd3c2ea4052587600073f08a?OpenDocument
GA-F-008 SOLICITUD SALIDA DE BIENES DE LA ENTIDAD
http://sigmecalidad.superservicios.gov.co/SSPD/isodoc/consultas.nsf/442a1ae7d450e3b40525776900631052/12a8dd552ba9287c05258688006072fb?OpenDocument</v>
          </cell>
          <cell r="K47">
            <v>100</v>
          </cell>
        </row>
        <row r="48">
          <cell r="E48" t="str">
            <v>A.11.2.2</v>
          </cell>
          <cell r="G48" t="str">
            <v>ID.BE-4
PR.IP-5</v>
          </cell>
          <cell r="H48" t="str">
            <v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v>
          </cell>
          <cell r="I48" t="str">
            <v>GA-M-001 MANUAL SERVICIOS ADMINISTRATIVOS E INSTALACIONES
http://sigmecalidad.superservicios.gov.co/SSPD/Isodoc/consultas.nsf/442a1ae7d450e3b40525776900631052/56caa476cc060b7a052586d50072c321?OpenDocument
GA-P-002 PROCEDIMIENTO INSPECCIONES PLANEADAS
http://sigmecalidad.superservicios.gov.co/SSPD/isodoc/consultas.nsf/442a1ae7d450e3b40525776900631052/dbcb5f635878b66a0525873b00467498?OpenDocument
3. MC-F-036 INSPECCIÓN ÁREA DE TRABAJO
http://sigmecalidad.superservicios.gov.co/SSPD/ISODOC/consultas.nsf/c2d1df6b45bccb0e05257773004dedfa/ff1f9835a9df8fc00525842d0077a5b2?OpenDocument
Contrato 445 de 2021 - INGYEMEL PROFESIONALES J&amp;H S.A.S
UPS
Planta Eléctrica
Puntos de conexión para energía regulada</v>
          </cell>
          <cell r="K48">
            <v>100</v>
          </cell>
        </row>
        <row r="49">
          <cell r="E49" t="str">
            <v xml:space="preserve">A.11.2.3 </v>
          </cell>
          <cell r="G49" t="str">
            <v>ID.BE-4
PR.AC-2
PR.IP-5</v>
          </cell>
          <cell r="H49" t="str">
            <v>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v>
          </cell>
          <cell r="I49" t="str">
            <v>Contrato 562 de 2021 - COMSISTELCO Anexo Redes</v>
          </cell>
          <cell r="K49">
            <v>100</v>
          </cell>
        </row>
        <row r="50">
          <cell r="E50" t="str">
            <v xml:space="preserve">A.11.2.4 </v>
          </cell>
          <cell r="G50" t="str">
            <v>PR.MA-1
PR.MA-2</v>
          </cell>
          <cell r="H50" t="str">
            <v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v>
          </cell>
          <cell r="I50" t="str">
            <v>Contrato 562 de 2021 - COMSISTELCO - Anexo Mantenimientos Equipos</v>
          </cell>
          <cell r="K50">
            <v>100</v>
          </cell>
        </row>
        <row r="51">
          <cell r="E51" t="str">
            <v>A.11.2.5</v>
          </cell>
          <cell r="G51" t="str">
            <v>PR.MA-1</v>
          </cell>
          <cell r="H51" t="str">
            <v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v>
          </cell>
          <cell r="I51" t="str">
            <v>1. AS-M-002 MANUAL DE SUPERVISIÓN E INTERVENTORIA
http://sigmecalidad.superservicios.gov.co/SSPD/Isodoc/consultas.nsf/442a1ae7d450e3b40525776900631052/5a6dcfca9bb5daaf0525876f0072f0b3?OpenDocument
2. GA-F-008 SOLICITUD SALIDA DE BIENES
http://sigmecalidad.superservicios.gov.co/SSPD/Isodoc/consultas.nsf/442a1ae7d450e3b40525776900631052/12a8dd552ba9287c05258688006072fb?OpenDocument</v>
          </cell>
          <cell r="K51">
            <v>100</v>
          </cell>
        </row>
        <row r="52">
          <cell r="E52" t="str">
            <v>A.11.2.6</v>
          </cell>
          <cell r="G52" t="str">
            <v>ID.AM-4</v>
          </cell>
          <cell r="H52" t="str">
            <v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v>
          </cell>
          <cell r="I52" t="str">
            <v>GA-F-008 SOLICITUD SALIDA DE BIENES DE LA ENTIDAD
http://sigmecalidad.superservicios.gov.co/SSPD/Isodoc/consultas.nsf/442a1ae7d450e3b40525776900631052/12a8dd552ba9287c05258688006072fb?OpenDocument
DE-M-004 MANUAL DE POLÍTICAS COMPLEMENTARIAS SIGESPI - NUMERALES 5.7 - 5.8
http://sigmecalidad.superservicios.gov.co/SSPD/Isodoc/consultas.nsf/442a1ae7d450e3b40525776900631052/f211a14dcd3c2ea4052587600073f08a?OpenDocument</v>
          </cell>
          <cell r="K52">
            <v>80</v>
          </cell>
        </row>
        <row r="53">
          <cell r="E53" t="str">
            <v>A.11.2.7</v>
          </cell>
          <cell r="G53" t="str">
            <v>PR.DS-3
PR.IP-6</v>
          </cell>
          <cell r="H53" t="str">
            <v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v>
          </cell>
          <cell r="I53" t="str">
            <v>1. GIC-I-002 INSTRUCTIVO PARA LA PROTECCIÓN DE LA INFORMACIÓN EN LA SUPERSERVICIOS
http://sigmecalidad.superservicios.gov.co/SSPD/ISODOC/consultas.nsf/c2d1df6b45bccb0e05257773004dedfa/0255c5dec460143b05258448006dc1a2?OpenDocument
GA-M-002 MANUAL ADMINISTRACIÓN DE BIENES http://sigmecalidad.superservicios.gov.co/SSPD/isodoc/consultas.nsf/442a1ae7d450e3b40525776900631052/3f1d04b5cc96858b052586810041c717?OpenDocument
TI-I-012 INSTRUCTIVO PARA LA GESTIÓN DE LICENCIAS DE SOFTWARE
http://sigmecalidad.superservicios.gov.co/SSPD/ISODOC/consultas.nsf/c2d1df6b45bccb0e05257773004dedfa/beb2f3656149591a0525844900545b56?OpenDocument</v>
          </cell>
          <cell r="K53">
            <v>80</v>
          </cell>
        </row>
        <row r="54">
          <cell r="E54" t="str">
            <v xml:space="preserve">A.11.2.8 </v>
          </cell>
          <cell r="H54" t="str">
            <v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v>
          </cell>
          <cell r="I54" t="str">
            <v>DE-M-004 MANUAL DE POLÍTICAS COMPLEMENTARIAS SIGESPI - NUMERAL 5.3
http://sigmecalidad.superservicios.gov.co/SSPD/Isodoc/consultas.nsf/442a1ae7d450e3b40525776900631052/f211a14dcd3c2ea4052587600073f08a?OpenDocument
- Configuración Directorio Activo</v>
          </cell>
          <cell r="K54">
            <v>100</v>
          </cell>
        </row>
        <row r="55">
          <cell r="E55" t="str">
            <v>A.11.2.9</v>
          </cell>
          <cell r="G55" t="str">
            <v>PR.PT-2</v>
          </cell>
          <cell r="H55" t="str">
            <v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v>
          </cell>
          <cell r="I55" t="str">
            <v>DE-M-004 MANUAL DE POLÍTICAS COMPLEMENTARIAS SIGESPI - NUMERAL 5.3
http://sigmecalidad.superservicios.gov.co/SSPD/Isodoc/consultas.nsf/442a1ae7d450e3b40525776900631052/f211a14dcd3c2ea4052587600073f08a?OpenDocument
-Configuración Directorio Activo</v>
          </cell>
          <cell r="K55">
            <v>100</v>
          </cell>
        </row>
        <row r="57">
          <cell r="E57" t="str">
            <v>A.12</v>
          </cell>
          <cell r="K57">
            <v>88</v>
          </cell>
        </row>
        <row r="58">
          <cell r="E58" t="str">
            <v xml:space="preserve">A.12.1 </v>
          </cell>
          <cell r="F58" t="str">
            <v>Modelo de madurez definido</v>
          </cell>
          <cell r="H58" t="str">
            <v xml:space="preserve">
</v>
          </cell>
          <cell r="K58">
            <v>80</v>
          </cell>
        </row>
        <row r="59">
          <cell r="E59" t="str">
            <v xml:space="preserve">A.12.1.1 </v>
          </cell>
          <cell r="H59" t="str">
            <v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v>
          </cell>
          <cell r="I59" t="str">
            <v>Plataforma SIGME</v>
          </cell>
          <cell r="K59">
            <v>80</v>
          </cell>
        </row>
        <row r="60">
          <cell r="E60" t="str">
            <v>A.12.1.2</v>
          </cell>
          <cell r="G60" t="str">
            <v>PR.IP-1
PR.IP-3</v>
          </cell>
          <cell r="H60" t="str">
            <v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v>
          </cell>
          <cell r="I60" t="str">
            <v>TI-M-002 MANUAL DE SERVICIOS TECNOLÓGICOS
http://sigmecalidad.superservicios.gov.co/SSPD/isodoc/consultas.nsf/442a1ae7d450e3b40525776900631052/a95d06eb9cce6b06052586a400516cf7?OpenDocument
MI-F-008 CONTROL DE CAMBIOS
http://sigmecalidad.superservicios.gov.co/SSPD/isodoc/consultas.nsf/442a1ae7d450e3b40525776900631052/af1c4c12a1b416d505258629004a8f0c?OpenDocument
MI-P-003 PROCEDIMIENTO DE GESTIÓN DE CAMBIOS
http://sigmecalidad.superservicios.gov.co/SSPD/isodoc/consultas.nsf/442a1ae7d450e3b40525776900631052/745ff0acb6386ace052586300078d051?OpenDocument</v>
          </cell>
          <cell r="K60">
            <v>100</v>
          </cell>
        </row>
        <row r="61">
          <cell r="E61" t="str">
            <v xml:space="preserve">A.12.1.3 </v>
          </cell>
          <cell r="G61" t="str">
            <v>ID.BE-4</v>
          </cell>
          <cell r="H61" t="str">
            <v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v>
          </cell>
          <cell r="I61" t="str">
            <v>1. MONITOREO DE INFRAESTRUCTURA
https://app.powerbi.com/view?r=eyJrIjoiY2JjMTAxNzYtNzFiMC00MDE4LTgzMmMtOTM2YzUwZGM3MDM2IiwidCI6IjI2NTYxNGM5LTUwZGEtNGZmYS04OTY1LTY1YTliYzE3MzgyMCIsImMiOjR9&amp;pageName=ReportSectioned5978d5a5ade06691fb
2. Ruta COLSOF - INFORMES 
\\172.16.0.235\colsof\Operación\Informes\2019
3. Ruta COMSISTELCO - INFORMES 2021
\\172.16.0.235\</v>
          </cell>
          <cell r="K61">
            <v>80</v>
          </cell>
        </row>
        <row r="62">
          <cell r="E62" t="str">
            <v xml:space="preserve">A.12.1.4 </v>
          </cell>
          <cell r="G62" t="str">
            <v>PR.DS-7</v>
          </cell>
          <cell r="H62" t="str">
            <v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v>
          </cell>
          <cell r="I62" t="str">
            <v>DE-M-004 MANUAL DE POLÍTICAS COMPLEMENTARIAS SIGESPI - NUMERAL 5.16
http://sigmecalidad.superservicios.gov.co/SSPD/Isodoc/consultas.nsf/442a1ae7d450e3b40525776900631052/f211a14dcd3c2ea4052587600073f08a?OpenDocument
TI-I-005 INSTRUCTIVO GENERAL DE DESARROLLO DE SOFTWARE
http://sigmecalidad.superservicios.gov.co/SSPD/isodoc/consultas.nsf/442a1ae7d450e3b40525776900631052/14d2daf0ee42f23d052585fa00624eb9?OpenDocument</v>
          </cell>
          <cell r="K62">
            <v>60</v>
          </cell>
        </row>
        <row r="63">
          <cell r="E63" t="str">
            <v xml:space="preserve">A.12.2 </v>
          </cell>
          <cell r="K63">
            <v>80</v>
          </cell>
        </row>
        <row r="64">
          <cell r="E64" t="str">
            <v xml:space="preserve">A.12.2.1 </v>
          </cell>
          <cell r="F64" t="str">
            <v>Modelo de madurez gestionado</v>
          </cell>
          <cell r="G64" t="str">
            <v>PR.DS-6
DE.CM-4
RS.MI-2</v>
          </cell>
          <cell r="H64" t="str">
            <v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v>
          </cell>
          <cell r="I64" t="str">
            <v>1. DE-M-004 MANUAL DE POLÍTICAS COMPLEMENTARIAS SIGESPI - NUMERAL 5.5
http://sigmecalidad.superservicios.gov.co/SSPD/Isodoc/consultas.nsf/442a1ae7d450e3b40525776900631052/f211a14dcd3c2ea4052587600073f08a?OpenDocument
2. Ruta COLSOF
\\172.16.0.235\colsof\Operación\Informes\2020
3. 2. Ruta COMSISTELCO
\\172.16.0.235\</v>
          </cell>
          <cell r="K64">
            <v>80</v>
          </cell>
        </row>
        <row r="65">
          <cell r="E65" t="str">
            <v xml:space="preserve">A.12.3 </v>
          </cell>
          <cell r="F65" t="str">
            <v>Modelo de madurez gestionado</v>
          </cell>
          <cell r="K65">
            <v>100</v>
          </cell>
        </row>
        <row r="66">
          <cell r="E66" t="str">
            <v xml:space="preserve">A.12.3.1 </v>
          </cell>
          <cell r="G66" t="str">
            <v>PR.DS-4
PR.IP-4</v>
          </cell>
          <cell r="H66" t="str">
            <v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v>
          </cell>
          <cell r="I66" t="str">
            <v>Ruta COLSOF
\\172.16.0.235\colsof\Operación\Informes\2020
Ruta COMSISTELCO
\\172.16.0.235\</v>
          </cell>
          <cell r="K66">
            <v>100</v>
          </cell>
        </row>
        <row r="67">
          <cell r="E67" t="str">
            <v xml:space="preserve">A.12.4 </v>
          </cell>
          <cell r="F67" t="str">
            <v>Modelo de madurez gestionado cuantitativamente</v>
          </cell>
          <cell r="K67">
            <v>85</v>
          </cell>
        </row>
        <row r="68">
          <cell r="E68" t="str">
            <v xml:space="preserve">A.12.4.1 </v>
          </cell>
          <cell r="F68" t="str">
            <v>Modelo de madurez gestionado cuantitativamente</v>
          </cell>
          <cell r="G68" t="str">
            <v>PR.PT-1
DE.CM-3
RS.AN-1</v>
          </cell>
          <cell r="H68" t="str">
            <v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v>
          </cell>
          <cell r="I68" t="str">
            <v xml:space="preserve">LOGS EN BASES DE DATOS Y SISTEMAS DE INFORMACIÓN MISIONALES
FORTISIEM </v>
          </cell>
          <cell r="K68">
            <v>80</v>
          </cell>
        </row>
        <row r="69">
          <cell r="E69" t="str">
            <v xml:space="preserve">A.12.4.2 </v>
          </cell>
          <cell r="G69" t="str">
            <v>PR.PT-1</v>
          </cell>
          <cell r="H69" t="str">
            <v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v>
          </cell>
          <cell r="I69" t="str">
            <v xml:space="preserve">LOGS EN BASES DE DATOS Y SISTEMAS DE INFORMACIÓN MISIONALES
FORTISIEM </v>
          </cell>
          <cell r="K69">
            <v>80</v>
          </cell>
        </row>
        <row r="70">
          <cell r="E70" t="str">
            <v xml:space="preserve">A.12.4.3 </v>
          </cell>
          <cell r="G70" t="str">
            <v>PR.PT-1
RS.AN-1</v>
          </cell>
          <cell r="H70" t="str">
            <v>Revisar los registros de las actividades del administrador y del operador del sistema, los registros se deben proteger y revisar con regularidad.</v>
          </cell>
          <cell r="I70" t="str">
            <v xml:space="preserve">LOGS EN BASES DE DATOS Y SISTEMAS DE INFORMACIÓN MISIONALES
FORTISIEM </v>
          </cell>
          <cell r="K70">
            <v>80</v>
          </cell>
        </row>
        <row r="71">
          <cell r="E71" t="str">
            <v xml:space="preserve">A.12.4.4 </v>
          </cell>
          <cell r="G71" t="str">
            <v>PR.PT-1</v>
          </cell>
          <cell r="H71" t="str">
            <v>Revisar se deberían sincronizar con una única fuente de referencia de tiempo Los relojes de todos los sistemas de procesamiento de información pertinentes dentro de una organización o ámbito de seguridad se deberían sincronizar con una única fuente de referencia de tiempo.</v>
          </cell>
          <cell r="I71" t="str">
            <v>Ruta COLSOF - COMSISTELCO
\\172.16.0.235\colsof\Operación\Informes\2020</v>
          </cell>
          <cell r="K71">
            <v>100</v>
          </cell>
        </row>
        <row r="72">
          <cell r="E72" t="str">
            <v>A.12.5</v>
          </cell>
          <cell r="F72" t="str">
            <v>Modelo de madurez definido</v>
          </cell>
          <cell r="K72">
            <v>100</v>
          </cell>
        </row>
        <row r="73">
          <cell r="E73" t="str">
            <v xml:space="preserve">A.12.5.1 </v>
          </cell>
          <cell r="G73" t="str">
            <v>PR.DS-6
PR.IP-1
PR.IP-3
DE.CM-5</v>
          </cell>
          <cell r="H73" t="str">
            <v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v>
          </cell>
          <cell r="I73" t="str">
            <v>Ruta COLSOF - COMSISTELCO
\\172.16.0.235\colsof\Operación\Informes\2020
Reglas Directorio Activo
TI-I-012 INSTRUCTIVO PARA LA GESTIÓN DE LICENCIAS DE SOFTWARE
http://sigmecalidad.superservicios.gov.co/SSPD/isodoc/consultas.nsf/442a1ae7d450e3b40525776900631052/beb2f3656149591a0525844900545b56?OpenDocument
Subversion - GitLab</v>
          </cell>
          <cell r="K73">
            <v>100</v>
          </cell>
        </row>
        <row r="74">
          <cell r="E74" t="str">
            <v xml:space="preserve">A.12.6 </v>
          </cell>
          <cell r="F74" t="str">
            <v>Modelo de madurez gestionado</v>
          </cell>
          <cell r="K74">
            <v>90</v>
          </cell>
        </row>
        <row r="75">
          <cell r="E75" t="str">
            <v xml:space="preserve">A.12.6.1 </v>
          </cell>
          <cell r="G75" t="str">
            <v>ID.RA-1
ID.RA-5
PR.IP-12
DE.CM-8
RS.MI-3</v>
          </cell>
          <cell r="H75" t="str">
            <v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v>
          </cell>
          <cell r="I75" t="str">
            <v>Ruta COLSOF - COMSISTELCO
\\172.16.0.235\colsof\Operación\Informes\2020
Informe Vulnerabilidades</v>
          </cell>
          <cell r="K75">
            <v>100</v>
          </cell>
        </row>
        <row r="76">
          <cell r="E76" t="str">
            <v xml:space="preserve">A.12.6.2 </v>
          </cell>
          <cell r="G76" t="str">
            <v>PR.IP-1
PR.IP-3</v>
          </cell>
          <cell r="H76" t="str">
            <v>Revisar las restricciones y las reglas para la instalación de software por parte de los usuarios.</v>
          </cell>
          <cell r="I76" t="str">
            <v>DE-M-004 MANUAL DE POLÍTICAS COMPLEMENTARIAS SIGESPI - NUMERAL 5.5
http://sigmecalidad.superservicios.gov.co/SSPD/Isodoc/consultas.nsf/442a1ae7d450e3b40525776900631052/f211a14dcd3c2ea4052587600073f08a?OpenDocument
2. Ruta COLSOF - COMSISTELCO
\\172.16.0.235\colsof\Operación\Informes\2020
Reglas Directorio Activo
TI-I-012 INSTRUCTIVO PARA LA GESTIÓN DE LICENCIAS DE SOFTWARE
http://sigmecalidad.superservicios.gov.co/SSPD/isodoc/consultas.nsf/442a1ae7d450e3b40525776900631052/beb2f3656149591a0525844900545b56?OpenDocument</v>
          </cell>
          <cell r="K76">
            <v>80</v>
          </cell>
        </row>
        <row r="77">
          <cell r="E77" t="str">
            <v xml:space="preserve">A.12.7 </v>
          </cell>
          <cell r="F77" t="str">
            <v>Modelo de madurez gestionado cuantitativamente</v>
          </cell>
          <cell r="K77">
            <v>80</v>
          </cell>
        </row>
        <row r="78">
          <cell r="E78" t="str">
            <v xml:space="preserve">A.12.7.1 </v>
          </cell>
          <cell r="H78" t="str">
            <v>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v>
          </cell>
          <cell r="I78" t="str">
            <v>Auditorías realizadas por la Oficina de Control Interno
LOGS EN BASES DE DATOS Y SISTEMAS DE INFORMACIÓN MISIONALES</v>
          </cell>
          <cell r="K78">
            <v>80</v>
          </cell>
        </row>
        <row r="80">
          <cell r="E80" t="str">
            <v>A.13</v>
          </cell>
          <cell r="K80">
            <v>86</v>
          </cell>
        </row>
        <row r="81">
          <cell r="E81" t="str">
            <v xml:space="preserve">A.13.1 </v>
          </cell>
          <cell r="F81" t="str">
            <v>Modelo de madurez definido</v>
          </cell>
          <cell r="K81">
            <v>87</v>
          </cell>
        </row>
        <row r="82">
          <cell r="E82" t="str">
            <v xml:space="preserve">A.13.1.1 </v>
          </cell>
          <cell r="G82" t="str">
            <v>PR.AC-3
PR.AC-5
PR.DS-2
PR.PT-4</v>
          </cell>
          <cell r="H82" t="str">
            <v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v>
          </cell>
          <cell r="I82" t="str">
            <v>1. SOLICITUD Y AUTORIZACIÓN ACCESO EXTERNO A RED LAN
http://sigmecalidad.superservicios.gov.co/SSPD/ISODOC/consultas.nsf/c2d1df6b45bccb0e05257773004dedfa/c85481dc02b9f78e052582e1007b791f?OpenDocument
Ruta COLSOF
\\172.16.0.235\colsof\Operación\Informes\2020
POLITICA DE POLÍTICA DE USO DE LA INFRAESTRUCTURA TECNOLÓGICA
http://sigmecalidad.superservicios.gov.co/SSPD/ISODOC/consultas.nsf/c2d1df6b45bccb0e05257773004dedfa/ff2931ba873f6ef1052585a60055f9c6?OpenDocument</v>
          </cell>
          <cell r="K82">
            <v>100</v>
          </cell>
        </row>
        <row r="83">
          <cell r="E83" t="str">
            <v xml:space="preserve">A.13.1.2 </v>
          </cell>
          <cell r="H83" t="str">
            <v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v>
          </cell>
          <cell r="I83" t="str">
            <v>Ruta COLSOF - COMSISTELCO
\\172.16.0.235\colsof\Operación\Informes\2020</v>
          </cell>
          <cell r="K83">
            <v>80</v>
          </cell>
        </row>
        <row r="84">
          <cell r="E84" t="str">
            <v xml:space="preserve">A.13.1.3 </v>
          </cell>
          <cell r="G84" t="str">
            <v>PR.AC-5
PR.DS-5</v>
          </cell>
          <cell r="H84" t="str">
            <v>De acuerdo a NIST se debe proteger la integridad de las redes incorporando segregación donde se requiera.</v>
          </cell>
          <cell r="I84" t="str">
            <v>Ruta COLSOF - COMSISTELCO
\\172.16.0.235\colsof\Operación\Informes\2019</v>
          </cell>
          <cell r="K84">
            <v>80</v>
          </cell>
        </row>
        <row r="85">
          <cell r="E85" t="str">
            <v>A.13.2</v>
          </cell>
          <cell r="F85" t="str">
            <v>Modelo de madurez definido</v>
          </cell>
          <cell r="K85">
            <v>85</v>
          </cell>
        </row>
        <row r="86">
          <cell r="E86" t="str">
            <v xml:space="preserve">A.13.2.1 </v>
          </cell>
          <cell r="G86" t="str">
            <v>ID.AM-3
PR.AC-5
PR.AC-3
PR.DS-2
PR.DS-5
PR.PT-4</v>
          </cell>
          <cell r="H86" t="str">
            <v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v>
          </cell>
          <cell r="I86" t="str">
            <v>DE-M-004 MANUAL DE POLÍTICAS COMPLEMENTARIAS SIGESPI - NUMERAL 5.15 - 5.14 - 
http://sigmecalidad.superservicios.gov.co/SSPD/Isodoc/consultas.nsf/442a1ae7d450e3b40525776900631052/f211a14dcd3c2ea4052587600073f08a?OpenDocument
AS-M-001 MANUAL DE CONTRATACIÓN - 5.6.2.3. Seguridad de la información
http://sigmecalidad.superservicios.gov.co/SSPD/isodoc/consultas.nsf/442a1ae7d450e3b40525776900631052/e59b43f878632b1e0525862600519394?OpenDocument</v>
          </cell>
          <cell r="K86">
            <v>80</v>
          </cell>
        </row>
        <row r="87">
          <cell r="E87" t="str">
            <v xml:space="preserve">A.13.2.2 </v>
          </cell>
          <cell r="H87" t="str">
            <v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v>
          </cell>
          <cell r="I87" t="str">
            <v>Acuerdos de confidencialidad con terceros.
Convenios de intercambio de información
MANUAL DE CONTRATACIÓN - 5.6.2.3. Seguridad de la información
http://sigmecalidad.superservicios.gov.co/SSPD/ISODOC/consultas.nsf/c2d1df6b45bccb0e05257773004dedfa/3f435cfe2f729745052583130054149e?OpenDocument</v>
          </cell>
          <cell r="K87">
            <v>80</v>
          </cell>
        </row>
        <row r="88">
          <cell r="E88" t="str">
            <v xml:space="preserve">A.13.2.3 </v>
          </cell>
          <cell r="G88" t="str">
            <v>PR.DS-2
PR.DS-5</v>
          </cell>
          <cell r="H88" t="str">
            <v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v>
          </cell>
          <cell r="I88" t="str">
            <v xml:space="preserve">MC-M-003 MANUAL POLÍTICAS COMPLEMENTARIAS SIGESPI (Correo)
http://sigmecalidad.superservicios.gov.co/SSPD/ISODOC/consultas.nsf/c2d1df6b45bccb0e05257773004dedfa/ff2931ba873f6ef1052585a60055f9c6?OpenDocument
Ruta COLSOF
\\172.16.0.235\colsof\Operación\Informes\2020
Controles propios del servicio de corre electrónico </v>
          </cell>
          <cell r="K88">
            <v>80</v>
          </cell>
        </row>
        <row r="89">
          <cell r="E89" t="str">
            <v xml:space="preserve">A.13.2.4 </v>
          </cell>
          <cell r="G89" t="str">
            <v>PR.DS-5</v>
          </cell>
          <cell r="H89" t="str">
            <v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v>
          </cell>
          <cell r="I89" t="str">
            <v>ANEXO CLÁUSULAS CONTRACTUALES
http://sigmecalidad.superservicios.gov.co/SSPD/ISODOC/consultas.nsf/c2d1df6b45bccb0e05257773004dedfa/996d63395ff6d6c70525831300489a68?OpenDocument
GH-F-105 CONFIDENCIALIDAD Y TRATAMIENTO DE DATOS PERSONALES PARA FUNCIONARIO
http://sigmecalidad.superservicios.gov.co/SSPD/ISODOC/consultas.nsf/c2d1df6b45bccb0e05257773004dedfa/67790f6f320eeb48052584bd0059bfc1?OpenDocument</v>
          </cell>
          <cell r="K89">
            <v>100</v>
          </cell>
        </row>
        <row r="91">
          <cell r="E91" t="str">
            <v>A.14</v>
          </cell>
          <cell r="K91">
            <v>66</v>
          </cell>
        </row>
        <row r="92">
          <cell r="E92" t="str">
            <v xml:space="preserve">A.14.1 </v>
          </cell>
          <cell r="F92" t="str">
            <v>Modelo de madurez definido</v>
          </cell>
          <cell r="K92">
            <v>70</v>
          </cell>
        </row>
        <row r="93">
          <cell r="E93" t="str">
            <v xml:space="preserve">A.14.1.1 </v>
          </cell>
          <cell r="G93" t="str">
            <v>PR.IP-2</v>
          </cell>
          <cell r="H93" t="str">
            <v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v>
          </cell>
          <cell r="I93" t="str">
            <v>Requerimientos no funcionales TI-F-022:
http://sigmecalidad.superservicios.gov.co/SSPD/Isodoc/consultas.nsf/442a1ae7d450e3b40525776900631052/f8789e4868f15d13052582de00531567?OpenDocument
SITE - OTIC</v>
          </cell>
          <cell r="K93">
            <v>60</v>
          </cell>
        </row>
        <row r="94">
          <cell r="E94" t="str">
            <v xml:space="preserve">A.14.1.2 </v>
          </cell>
          <cell r="G94" t="str">
            <v>PR.DS-2
PR.DS-5
PR.DS-6</v>
          </cell>
          <cell r="H94" t="str">
            <v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v>
          </cell>
          <cell r="I94" t="str">
            <v>1. 
Ruta COLSOF - COMSISTELCO
\\172.16.0.235\colsof\Operación\Informes\2020
POLITICA DE POLÍTICA DE USO DE LA INFRAESTRUCTURA TECNOLÓGICA
MC-M-003 MANUAL POLÍTICAS COMPLEMENTARIAS SIGESPI (Correo)
http://sigmecalidad.superservicios.gov.co/SSPD/ISODOC/consultas.nsf/c2d1df6b45bccb0e05257773004dedfa/ff2931ba873f6ef1052585a60055f9c6?OpenDocument
http://sigmecalidad.superservicios.gov.co/normograma/Sin-Proceso/Politica_Complementarias_SIGESPI_Versi%C3%B3n_4_-SSSP-BGCJSS.4.1.pdf
SITE - OTIC
VERSIÓN 1 LINEAMIENTOS DE DESARROLLO - VALIDACIÓN DE AUTENTICACIÓN A TRAVÉS DE USUARIO Y CONTRASEÑA - ROLES Y RESPONSABILIDADES</v>
          </cell>
          <cell r="K94">
            <v>80</v>
          </cell>
        </row>
        <row r="95">
          <cell r="E95" t="str">
            <v xml:space="preserve">A.14.1.3 </v>
          </cell>
          <cell r="G95" t="str">
            <v>PR.DS-2
PR.DS-5
PR.DS-6</v>
          </cell>
          <cell r="H95" t="str">
            <v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v>
          </cell>
          <cell r="I95" t="str">
            <v>INSTRUCTIVO GESTIÓN DE REQUERIMIENTOS DE LA SOLUCIÓN INFORMÁTICA
TI-I-003:
http://sigmecalidad.superservicios.gov.co/SSPD/ISODOC/consultas.nsf/c2d1df6b45bccb0e05257773004dedfa/d70c86954c1016b3052582e10080089d?OpenDocument
Gestión mensual de COLSOF sobre redes:
\\172.16.0.235\colsof\Operación\Informes\2019
 ACPM-2019-1336:
http://sigmecalidad.superservicios.gov.co/SSPD/Isodoc/auditoria.nsf/1b15b47333300d0f05257ef2004bdf5d/9aae8349c4d64cfa052583b5005e78d5?OpenDocument 
UTILIZAR SUI PARA AUDITORÍA
PROTOCOLO SEGURO DE COMUNICACIÓN - PARA ORFEO</v>
          </cell>
          <cell r="K95">
            <v>60</v>
          </cell>
        </row>
        <row r="96">
          <cell r="E96" t="str">
            <v xml:space="preserve">A.14.2 </v>
          </cell>
          <cell r="F96" t="str">
            <v>Modelo de madurez definido</v>
          </cell>
          <cell r="K96">
            <v>69</v>
          </cell>
        </row>
        <row r="97">
          <cell r="E97" t="str">
            <v>A.14.2.1</v>
          </cell>
          <cell r="G97" t="str">
            <v>PR.IP-2</v>
          </cell>
          <cell r="H97" t="str">
            <v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v>
          </cell>
          <cell r="I97" t="str">
            <v>POLÍTICAS COMPLEMENTARIAS SIGESPI
http://sigmecalidad.superservicios.gov.co/normograma/Sin-Proceso/Politica_Complementarias_SIGESPI_Versi%C3%B3n_4_-SSSP-BGCJSS.4.1.pdf
 ACPM-2019-1336:
http://sigmecalidad.superservicios.gov.co/SSPD/Isodoc/auditoria.nsf/1b15b47333300d0f05257ef2004bdf5d/9aae8349c4d64cfa052583b5005e78d5?OpenDocument 
LINEAMIENTOS PARA LA PARTE DE DESARROLLO - SITE OTIC</v>
          </cell>
          <cell r="K97">
            <v>60</v>
          </cell>
        </row>
        <row r="98">
          <cell r="E98" t="str">
            <v xml:space="preserve">A.14.2.2 </v>
          </cell>
          <cell r="G98" t="str">
            <v>PR.IP-1
PR.IP-3</v>
          </cell>
          <cell r="H98" t="str">
            <v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v>
          </cell>
          <cell r="I98" t="str">
            <v>TI-I-005	INSTRUCTIVO GENERAL DE DESARROLLO DE SOFTWARE
http://sigmecalidad.superservicios.gov.co/SSPD/Isodoc/consultas.nsf/442a1ae7d450e3b40525776900631052/14d2daf0ee42f23d052585fa00624eb9?OpenDocument
TI-M-002 MANUAL DE SERVICIOS TECNOLÓGICOS
http://sigmecalidad.superservicios.gov.co/sspd/isodoc/consultas.nsf/c2d1df6b45bccb0e05257773004dedfa/a95d06eb9cce6b06052586a400516cf7?OpenDocument</v>
          </cell>
          <cell r="K98">
            <v>80</v>
          </cell>
        </row>
        <row r="99">
          <cell r="E99" t="str">
            <v xml:space="preserve">A.14.2.3 </v>
          </cell>
          <cell r="G99" t="str">
            <v>PR.IP-1</v>
          </cell>
          <cell r="H99" t="str">
            <v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v>
          </cell>
          <cell r="I99" t="str">
            <v>TI-I-005	INSTRUCTIVO GENERAL DE DESARROLLO DE SOFTWARE
http://sigmecalidad.superservicios.gov.co/SSPD/Isodoc/consultas.nsf/442a1ae7d450e3b40525776900631052/14d2daf0ee42f23d052585fa00624eb9?OpenDocument
TI-M-002 MANUAL DE SERVICIOS TECNOLÓGICOS
http://sigmecalidad.superservicios.gov.co/sspd/isodoc/consultas.nsf/c2d1df6b45bccb0e05257773004dedfa/a95d06eb9cce6b06052586a400516cf7?OpenDocument</v>
          </cell>
          <cell r="K99">
            <v>80</v>
          </cell>
        </row>
        <row r="100">
          <cell r="E100" t="str">
            <v xml:space="preserve">A.14.2.4 </v>
          </cell>
          <cell r="G100" t="str">
            <v>PR.IP-1</v>
          </cell>
          <cell r="H100" t="str">
            <v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v>
          </cell>
          <cell r="I100" t="str">
            <v>TI-I-005	INSTRUCTIVO GENERAL DE DESARROLLO DE SOFTWARE
http://sigmecalidad.superservicios.gov.co/SSPD/Isodoc/consultas.nsf/442a1ae7d450e3b40525776900631052/14d2daf0ee42f23d052585fa00624eb9?OpenDocument
TI-M-002 MANUAL DE SERVICIOS TECNOLÓGICOS
http://sigmecalidad.superservicios.gov.co/sspd/isodoc/consultas.nsf/c2d1df6b45bccb0e05257773004dedfa/a95d06eb9cce6b06052586a400516cf7?OpenDocument</v>
          </cell>
          <cell r="K100">
            <v>80</v>
          </cell>
        </row>
        <row r="101">
          <cell r="E101" t="str">
            <v xml:space="preserve">A.14.2.5 </v>
          </cell>
          <cell r="G101" t="str">
            <v>PR.IP-2</v>
          </cell>
          <cell r="H101" t="str">
            <v>Revisar la documentación y los principios para la construcción de sistemas seguros, y aplicarlos a cualquier actividad de implementación de sistemas de información.</v>
          </cell>
          <cell r="I101" t="str">
            <v>INSTRUCTIVO GESTIÓN DE REQUERIMIENTOS DE LA SOLUCIÓN INFORMÁTICA
-TI-I-003:
http://sigmecalidad.superservicios.gov.co/SSPD/ISODOC/consultas.nsf/c2d1df6b45bccb0e05257773004dedfa/d70c86954c1016b3052582e10080089d?OpenDocument
ACPM-2019-1319:
http://sigmecalidad.superservicios.gov.co/SSPD/Isodoc/auditoria.nsf/1b15b47333300d0f05257ef2004bdf5d/47d5449f036a51b00525841f005968aa?OpenDocument
LINEAMIENTOS DE DESARROLLO - SITE OTIC</v>
          </cell>
          <cell r="K101">
            <v>60</v>
          </cell>
        </row>
        <row r="102">
          <cell r="E102" t="str">
            <v>A.14.2.6</v>
          </cell>
          <cell r="H102" t="str">
            <v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v>
          </cell>
          <cell r="I102" t="str">
            <v xml:space="preserve">INSTRUCTIVO GESTIÓN DE REQUERIMIENTOS DE LA SOLUCIÓN INFORMÁTICA
-TI-I-003:
http://sigmecalidad.superservicios.gov.co/SSPD/ISODOC/consultas.nsf/c2d1df6b45bccb0e05257773004dedfa/d70c86954c1016b3052582e10080089d?OpenDocument
ACPM-2019-1319:
http://sigmecalidad.superservicios.gov.co/SSPD/Isodoc/auditoria.nsf/1b15b47333300d0f05257ef2004bdf5d/47d5449f036a51b00525841f005968aa?OpenDocument
LINEAMIENTOS DE DESARROLLO - SITE OTIC
</v>
          </cell>
          <cell r="J102" t="str">
            <v>Se cuenta con ambientes de desarrollo pero no se cumple con todos y cada uno de los items de los requeridos por el MSPI</v>
          </cell>
          <cell r="K102">
            <v>60</v>
          </cell>
        </row>
        <row r="103">
          <cell r="E103" t="str">
            <v xml:space="preserve">A.14.2.7 </v>
          </cell>
          <cell r="G103" t="str">
            <v>DE.CM-6</v>
          </cell>
          <cell r="H103" t="str">
            <v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v>
          </cell>
          <cell r="I103" t="str">
            <v>ACPM-2019-1319:
http://sigmecalidad.superservicios.gov.co/SSPD/Isodoc/auditoria.nsf/1b15b47333300d0f05257ef2004bdf5d/47d5449f036a51b00525841f005968aa?OpenDocument
   AS-M-001
MANUAL DE CONTRATACIÓN
http://sigmecalidad.superservicios.gov.co/SSPD/ISODOC/consultas.nsf/c2d1df6b45bccb0e05257773004dedfa/36a513bea7f5122c0525842700762f7b?OpenDocument
AS-M-002
MANUAL DE SUPERVISIÓN E INTERVENTORIA
http://sigmecalidad.superservicios.gov.co/SSPD/ISODOC/consultas.nsf/c2d1df6b45bccb0e05257773004dedfa/8401553cdbbcdfe4052583cc0053a47f?OpenDocument</v>
          </cell>
          <cell r="K103">
            <v>80</v>
          </cell>
        </row>
        <row r="104">
          <cell r="E104" t="str">
            <v>A.14.2.8</v>
          </cell>
          <cell r="F104" t="str">
            <v>Modelo de madurez gestionado cuantitativamente</v>
          </cell>
          <cell r="G104" t="str">
            <v>DE.DP-3</v>
          </cell>
          <cell r="H104" t="str">
            <v>Verifique en una muestra que para pasar a producción los desarrollos se realizan pruebas de seguridad. También verifique que los procesos de detección de incidentes son probados periódicamente.</v>
          </cell>
          <cell r="I104" t="str">
            <v>INSTRUCTIVO GESTIÓN DE PRUEBAS DE LA SOLUCIÓN INFORMÁTICA
TI-I-004
http://sigmecalidad.superservicios.gov.co/SSPD/ISODOC/consultas.nsf/c2d1df6b45bccb0e05257773004dedfa/042a34790eb183bb052582e1008075e7?OpenDocument
ACPM-2019-1319:
http://sigmecalidad.superservicios.gov.co/SSPD/Isodoc/auditoria.nsf/1b15b47333300d0f05257ef2004bdf5d/47d5449f036a51b00525841f005968aa?OpenDocument</v>
          </cell>
          <cell r="K104">
            <v>40</v>
          </cell>
        </row>
        <row r="105">
          <cell r="E105" t="str">
            <v xml:space="preserve">A.14.2.9 </v>
          </cell>
          <cell r="H105" t="str">
            <v>Revisar las pruebas de aceptación de sistemas, para los sistemas de información nuevos, actualizaciones y nuevas versiones, se deberían establecer programas de prueba para aceptación y criterios de aceptación relacionados.</v>
          </cell>
          <cell r="I105" t="str">
            <v>INSTRUCTIVO GESTIÓN DE PRUEBAS DE LA SOLUCIÓN INFORMÁTICA
TI-I-004:
http://sigmecalidad.superservicios.gov.co/SSPD/ISODOC/consultas.nsf/c2d1df6b45bccb0e05257773004dedfa/042a34790eb183bb052582e1008075e7?OpenDocument
 TI-F-010
DOCUMENTO DE PRUEBAS FUNCIONALES
http://sigmecalidad.superservicios.gov.co/SSPD/ISODOC/consultas.nsf/c2d1df6b45bccb0e05257773004dedfa/1af61e8dad420ac5052582de00502050?OpenDocument</v>
          </cell>
          <cell r="K105">
            <v>80</v>
          </cell>
        </row>
        <row r="106">
          <cell r="E106" t="str">
            <v xml:space="preserve">A.14.3 </v>
          </cell>
          <cell r="F106" t="str">
            <v>Modelo de madurez definido</v>
          </cell>
          <cell r="K106">
            <v>60</v>
          </cell>
        </row>
        <row r="107">
          <cell r="E107" t="str">
            <v xml:space="preserve">A.14.3.1 </v>
          </cell>
          <cell r="H107" t="str">
            <v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v>
          </cell>
          <cell r="I107" t="str">
            <v>INSTRUCTIVO GESTIÓN DE PRUEBAS DE LA SOLUCIÓN INFORMÁTICA
TI-I-004:
http://sigmecalidad.superservicios.gov.co/SSPD/ISODOC/consultas.nsf/c2d1df6b45bccb0e05257773004dedfa/042a34790eb183bb052582e1008075e7?OpenDocument
ARANDA 27778: SOLICITUD DE CAMBIO, AMBIENTE DE PRUEBA SIGEP NÓMINA (ANONIMIZACIÓN DE DATOS PERSONALES)</v>
          </cell>
          <cell r="K107">
            <v>60</v>
          </cell>
        </row>
        <row r="109">
          <cell r="E109" t="str">
            <v>A.16</v>
          </cell>
          <cell r="K109">
            <v>74</v>
          </cell>
        </row>
        <row r="110">
          <cell r="E110" t="str">
            <v xml:space="preserve">A.16.1 </v>
          </cell>
          <cell r="K110">
            <v>74</v>
          </cell>
        </row>
        <row r="111">
          <cell r="E111" t="str">
            <v xml:space="preserve">A.16.1.1 </v>
          </cell>
          <cell r="G111" t="str">
            <v>PR.IP-9
DE.AE-2
RS.CO-1</v>
          </cell>
          <cell r="H111" t="str">
            <v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v>
          </cell>
          <cell r="I111" t="str">
            <v>DE-M-004 POLÍTICAS COMPLEMENTARIAS DEL SIGESPI - POLITICA DE RELACIÓN CON LOS PROVEEDORES - 5.17
http://sigmecalidad.superservicios.gov.co/SSPD/isodoc/consultas.nsf/442a1ae7d450e3b40525776900631052/f211a14dcd3c2ea4052587600073f08a?OpenDocument
2. MATRIZ DE ROLES Y RESPONSABILIDADES
http://sigmecalidad.superservicios.gov.co/normograma/Sin-Proceso/MATRIZ_DE_ROLES,_RESPONSABILIDADES_Y_AUTORIDADES_PARA_EL_SIGME_V3-SSSP-BFYM9C.pdf
3. SENSIBILIZACIÓN
https://sites.google.com/superservicios.gov.co/informate-31/p%C3%A1gina-principal
https://sites.google.com/superservicios.gov.co/informate-36/p%C3%A1gina-principal 
4. INSTRUCTIVO GESTIÓN DE INCIDENTES DE SEGURIDAD DE LA INFORMACIÓN
http://sigmecalidad.superservicios.gov.co/SSPD/ISODOC/consultas.nsf/c2d1df6b45bccb0e05257773004dedfa/a27cd58fd3330952052582e300431131?OpenDocument</v>
          </cell>
          <cell r="K111">
            <v>80</v>
          </cell>
        </row>
        <row r="112">
          <cell r="E112" t="str">
            <v xml:space="preserve">A.16.1.2 </v>
          </cell>
          <cell r="F112" t="str">
            <v>Modelo de madurez definido</v>
          </cell>
          <cell r="G112" t="str">
            <v>DE.DP-4</v>
          </cell>
          <cell r="H112" t="str">
            <v>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Tenga en cuenta para la calificación:
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v>
          </cell>
          <cell r="I112" t="str">
            <v>1. HERRAMIENTA ARANDA
http://mesadeayuda.superservicios.gov.co/USDK/Login.aspx
2. INSTRUCTIVO GESTIÓN DE INCIDENTES DE SEGURIDAD DE LA INFORMACIÓN
http://sigmecalidad.superservicios.gov.co/SSPD/ISODOC/consultas.nsf/c2d1df6b45bccb0e05257773004dedfa/a27cd58fd3330952052582e300431131?OpenDocument</v>
          </cell>
          <cell r="K112">
            <v>80</v>
          </cell>
        </row>
        <row r="113">
          <cell r="E113" t="str">
            <v xml:space="preserve">A.16.1.3 </v>
          </cell>
          <cell r="F113" t="str">
            <v>Modelo de madurez definido</v>
          </cell>
          <cell r="G113" t="str">
            <v>RS.CO-2</v>
          </cell>
          <cell r="H113" t="str">
            <v>Observe si los eventos son reportados de forma consistente en toda la entidad de acuerdo a los criterios establecidos.</v>
          </cell>
          <cell r="I113" t="str">
            <v>POLÍTICAS COMPLEMENTARIAS SIGESPI
http://sigmecalidad.superservicios.gov.co/normograma/Sin-Proceso/Politica_Complementarias_SIGESPI_Versi%C3%B3n_4_-SSSP-BGCJSS.4.1.pdf
2. MATRIZ DE ROLES Y RESPONSABILIDADES
http://sigmecalidad.superservicios.gov.co/normograma/Sin-Proceso/MATRIZ_DE_ROLES,_RESPONSABILIDADES_Y_AUTORIDADES_PARA_EL_SIGME_V3-SSSP-BFYM9C.pdf
3. SENSIBILIZACIÓN
https://sites.google.com/superservicios.gov.co/informate-31/p%C3%A1gina-principal
4. INSTRUCTIVO GESTIÓN DE INCIDENTES DE SEGURIDAD DE LA INFORMACIÓN
http://sigmecalidad.superservicios.gov.co/SSPD/ISODOC/consultas.nsf/c2d1df6b45bccb0e05257773004dedfa/a27cd58fd3330952052582e300431131?OpenDocument</v>
          </cell>
          <cell r="K113">
            <v>80</v>
          </cell>
        </row>
        <row r="114">
          <cell r="E114" t="str">
            <v xml:space="preserve">A.16.1.4 </v>
          </cell>
          <cell r="F114" t="str">
            <v>Madurez Inicial</v>
          </cell>
          <cell r="G114" t="str">
            <v>DE.AE-2
RS.AN-4</v>
          </cell>
          <cell r="H114" t="str">
            <v>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v>
          </cell>
          <cell r="I114" t="str">
            <v>1. INSTRUCTIVO GESTIÓN DE INCIDENTES DE SEGURIDAD DE LA INFORMACIÓN
http://sigmecalidad.superservicios.gov.co/SSPD/ISODOC/consultas.nsf/c2d1df6b45bccb0e05257773004dedfa/a27cd58fd3330952052582e300431131?OpenDocument</v>
          </cell>
          <cell r="K114">
            <v>80</v>
          </cell>
        </row>
        <row r="115">
          <cell r="E115" t="str">
            <v xml:space="preserve">A.16.1.5 </v>
          </cell>
          <cell r="F115" t="str">
            <v>Modelo de madurez gestionado cuantitativamente</v>
          </cell>
          <cell r="G115" t="str">
            <v>RS.RP-1
RS.AN-1
RS.MI-2
RC.RP-1
RC.RP-1</v>
          </cell>
          <cell r="H115" t="str">
            <v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Tenga en cuenta para la calificación: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v>
          </cell>
          <cell r="I115" t="str">
            <v>1. INSTRUCTIVO GESTIÓN DE INCIDENTES DE SEGURIDAD DE LA INFORMACIÓN
http://sigmecalidad.superservicios.gov.co/SSPD/ISODOC/consultas.nsf/c2d1df6b45bccb0e05257773004dedfa/a27cd58fd3330952052582e300431131?OpenDocument</v>
          </cell>
          <cell r="K115">
            <v>80</v>
          </cell>
        </row>
        <row r="116">
          <cell r="E116" t="str">
            <v xml:space="preserve">A.16.1.6 </v>
          </cell>
          <cell r="F116" t="str">
            <v>Modelo de madurez gestionado cuantitativamente</v>
          </cell>
          <cell r="G116" t="str">
            <v>DE.DP-5
RS.AN-2
RS.IM-1</v>
          </cell>
          <cell r="H116" t="str">
            <v xml:space="preserve">De acuerdo a la NIST se debe entender cual fue el impacto del incidente. Las lecciones aprendidas deben ser usadas para actualizar los planes de respuesta a los incidentes de SI. 
Tenga en cuenta para la calificación:
La Entidad aprende continuamente sobre
los incidentes de seguridad presentados.
</v>
          </cell>
          <cell r="I116" t="str">
            <v>1. INSTRUCTIVO GESTIÓN DE INCIDENTES DE SEGURIDAD DE LA INFORMACIÓN
http://sigmecalidad.superservicios.gov.co/SSPD/ISODOC/consultas.nsf/c2d1df6b45bccb0e05257773004dedfa/a27cd58fd3330952052582e300431131?OpenDocument</v>
          </cell>
          <cell r="K116">
            <v>60</v>
          </cell>
        </row>
        <row r="117">
          <cell r="E117" t="str">
            <v xml:space="preserve">A.16.1.7 </v>
          </cell>
          <cell r="F117" t="str">
            <v>Modelo de madurez gestionado
Modelo de madurez definido</v>
          </cell>
          <cell r="G117" t="str">
            <v>RS.AN-3</v>
          </cell>
          <cell r="H117" t="str">
            <v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v>
          </cell>
          <cell r="I117" t="str">
            <v>1. INSTRUCTIVO GESTIÓN DE INCIDENTES DE SEGURIDAD DE LA INFORMACIÓN
http://sigmecalidad.superservicios.gov.co/SSPD/ISODOC/consultas.nsf/c2d1df6b45bccb0e05257773004dedfa/a27cd58fd3330952052582e300431131?OpenDocument</v>
          </cell>
          <cell r="K117">
            <v>60</v>
          </cell>
        </row>
      </sheetData>
      <sheetData sheetId="7"/>
      <sheetData sheetId="8">
        <row r="26">
          <cell r="L26">
            <v>34.666666666666671</v>
          </cell>
        </row>
        <row r="31">
          <cell r="L31">
            <v>16.291071428571428</v>
          </cell>
        </row>
        <row r="35">
          <cell r="L35">
            <v>13.333333333333336</v>
          </cell>
        </row>
        <row r="38">
          <cell r="L38">
            <v>12</v>
          </cell>
        </row>
      </sheetData>
      <sheetData sheetId="9">
        <row r="12">
          <cell r="H12" t="str">
            <v>MAYOR</v>
          </cell>
          <cell r="J12" t="str">
            <v>MAYOR</v>
          </cell>
          <cell r="L12" t="str">
            <v>MAYOR</v>
          </cell>
          <cell r="N12" t="str">
            <v>CUMPLE</v>
          </cell>
          <cell r="P12" t="str">
            <v>MENOR</v>
          </cell>
        </row>
        <row r="13">
          <cell r="H13" t="str">
            <v>MAYOR</v>
          </cell>
          <cell r="J13" t="str">
            <v>MAYOR</v>
          </cell>
          <cell r="L13" t="str">
            <v>MAYOR</v>
          </cell>
          <cell r="N13" t="str">
            <v>MAYOR</v>
          </cell>
          <cell r="P13" t="str">
            <v>CUMPLE</v>
          </cell>
        </row>
        <row r="14">
          <cell r="H14" t="str">
            <v>MAYOR</v>
          </cell>
          <cell r="J14" t="str">
            <v>MAYOR</v>
          </cell>
          <cell r="L14" t="str">
            <v>MAYOR</v>
          </cell>
          <cell r="N14" t="str">
            <v>MAYOR</v>
          </cell>
          <cell r="P14" t="str">
            <v>CUMPLE</v>
          </cell>
        </row>
        <row r="15">
          <cell r="H15" t="str">
            <v>MAYOR</v>
          </cell>
          <cell r="J15" t="str">
            <v>MAYOR</v>
          </cell>
          <cell r="L15" t="str">
            <v>MAYOR</v>
          </cell>
          <cell r="N15" t="str">
            <v>CUMPLE</v>
          </cell>
          <cell r="P15" t="str">
            <v>MENOR</v>
          </cell>
        </row>
        <row r="16">
          <cell r="H16" t="str">
            <v>MAYOR</v>
          </cell>
          <cell r="J16" t="str">
            <v>MAYOR</v>
          </cell>
          <cell r="L16" t="str">
            <v>MAYOR</v>
          </cell>
          <cell r="N16" t="str">
            <v>MAYOR</v>
          </cell>
          <cell r="P16" t="str">
            <v>CUMPLE</v>
          </cell>
        </row>
        <row r="17">
          <cell r="H17" t="str">
            <v>MAYOR</v>
          </cell>
          <cell r="J17" t="str">
            <v>MAYOR</v>
          </cell>
          <cell r="L17" t="str">
            <v>MAYOR</v>
          </cell>
          <cell r="N17" t="str">
            <v>MAYOR</v>
          </cell>
          <cell r="P17" t="str">
            <v>CUMPLE</v>
          </cell>
        </row>
        <row r="18">
          <cell r="H18" t="str">
            <v>MAYOR</v>
          </cell>
          <cell r="J18" t="str">
            <v>MAYOR</v>
          </cell>
          <cell r="L18" t="str">
            <v>MAYOR</v>
          </cell>
          <cell r="N18" t="str">
            <v>MAYOR</v>
          </cell>
          <cell r="P18" t="str">
            <v>CUMPLE</v>
          </cell>
        </row>
        <row r="19">
          <cell r="H19" t="str">
            <v>MAYOR</v>
          </cell>
          <cell r="J19" t="str">
            <v>MAYOR</v>
          </cell>
          <cell r="L19" t="str">
            <v>MAYOR</v>
          </cell>
          <cell r="N19" t="str">
            <v>MAYOR</v>
          </cell>
          <cell r="P19" t="str">
            <v>CUMPLE</v>
          </cell>
        </row>
        <row r="20">
          <cell r="H20" t="str">
            <v>MAYOR</v>
          </cell>
          <cell r="J20" t="str">
            <v>MAYOR</v>
          </cell>
          <cell r="L20" t="str">
            <v>MAYOR</v>
          </cell>
          <cell r="N20" t="str">
            <v>CUMPLE</v>
          </cell>
          <cell r="P20" t="str">
            <v>MENOR</v>
          </cell>
        </row>
        <row r="21">
          <cell r="H21" t="str">
            <v>MAYOR</v>
          </cell>
          <cell r="J21" t="str">
            <v>MAYOR</v>
          </cell>
          <cell r="L21" t="str">
            <v>MAYOR</v>
          </cell>
          <cell r="N21" t="str">
            <v>MAYOR</v>
          </cell>
          <cell r="P21" t="str">
            <v>CUMPLE</v>
          </cell>
        </row>
        <row r="22">
          <cell r="J22" t="str">
            <v>CUMPLE</v>
          </cell>
          <cell r="L22" t="str">
            <v>CUMPLE</v>
          </cell>
          <cell r="N22" t="str">
            <v>CUMPLE</v>
          </cell>
          <cell r="P22" t="str">
            <v>MENOR</v>
          </cell>
        </row>
        <row r="23">
          <cell r="J23" t="str">
            <v>MAYOR</v>
          </cell>
          <cell r="L23" t="str">
            <v>MAYOR</v>
          </cell>
          <cell r="N23" t="str">
            <v>CUMPLE</v>
          </cell>
          <cell r="P23" t="str">
            <v>MENOR</v>
          </cell>
        </row>
        <row r="24">
          <cell r="J24" t="str">
            <v>MENOR</v>
          </cell>
          <cell r="L24" t="str">
            <v>MENOR</v>
          </cell>
          <cell r="N24" t="str">
            <v>MENOR</v>
          </cell>
          <cell r="P24" t="str">
            <v>MENOR</v>
          </cell>
        </row>
        <row r="25">
          <cell r="J25" t="str">
            <v>MAYOR</v>
          </cell>
          <cell r="L25" t="str">
            <v>MAYOR</v>
          </cell>
          <cell r="N25" t="str">
            <v>CUMPLE</v>
          </cell>
          <cell r="P25" t="str">
            <v>MENOR</v>
          </cell>
        </row>
        <row r="26">
          <cell r="J26" t="str">
            <v>MAYOR</v>
          </cell>
          <cell r="L26" t="str">
            <v>MAYOR</v>
          </cell>
          <cell r="N26" t="str">
            <v>CUMPLE</v>
          </cell>
          <cell r="P26" t="str">
            <v>MENOR</v>
          </cell>
        </row>
        <row r="27">
          <cell r="J27" t="str">
            <v>MAYOR</v>
          </cell>
          <cell r="L27" t="str">
            <v>MAYOR</v>
          </cell>
          <cell r="N27" t="str">
            <v>MAYOR</v>
          </cell>
          <cell r="P27" t="str">
            <v>MENOR</v>
          </cell>
        </row>
        <row r="28">
          <cell r="J28" t="str">
            <v>MAYOR</v>
          </cell>
          <cell r="L28" t="str">
            <v>CUMPLE</v>
          </cell>
          <cell r="N28" t="str">
            <v>MENOR</v>
          </cell>
          <cell r="P28" t="str">
            <v>MENOR</v>
          </cell>
        </row>
        <row r="29">
          <cell r="J29" t="str">
            <v>MAYOR</v>
          </cell>
          <cell r="L29" t="str">
            <v>MAYOR</v>
          </cell>
          <cell r="N29" t="str">
            <v>MAYOR</v>
          </cell>
          <cell r="P29" t="str">
            <v>MENOR</v>
          </cell>
        </row>
        <row r="30">
          <cell r="J30" t="str">
            <v>MAYOR</v>
          </cell>
          <cell r="L30" t="str">
            <v>MAYOR</v>
          </cell>
          <cell r="N30" t="str">
            <v>MAYOR</v>
          </cell>
          <cell r="P30" t="str">
            <v>MENOR</v>
          </cell>
        </row>
        <row r="31">
          <cell r="J31" t="str">
            <v>MAYOR</v>
          </cell>
          <cell r="L31" t="str">
            <v>MAYOR</v>
          </cell>
          <cell r="N31" t="str">
            <v>CUMPLE</v>
          </cell>
          <cell r="P31" t="str">
            <v>MENOR</v>
          </cell>
        </row>
        <row r="32">
          <cell r="J32" t="str">
            <v>MAYOR</v>
          </cell>
          <cell r="L32" t="str">
            <v>MAYOR</v>
          </cell>
          <cell r="N32" t="str">
            <v>MAYOR</v>
          </cell>
          <cell r="P32" t="str">
            <v>CUMPLE</v>
          </cell>
        </row>
        <row r="33">
          <cell r="J33" t="str">
            <v>MAYOR</v>
          </cell>
          <cell r="L33" t="str">
            <v>MAYOR</v>
          </cell>
          <cell r="N33" t="str">
            <v>MAYOR</v>
          </cell>
          <cell r="P33" t="str">
            <v>MENOR</v>
          </cell>
        </row>
        <row r="34">
          <cell r="L34" t="str">
            <v>MENOR</v>
          </cell>
          <cell r="N34" t="str">
            <v>MENOR</v>
          </cell>
          <cell r="P34" t="str">
            <v>MENOR</v>
          </cell>
        </row>
        <row r="35">
          <cell r="L35" t="str">
            <v>MAYOR</v>
          </cell>
          <cell r="N35" t="str">
            <v>MAYOR</v>
          </cell>
          <cell r="P35" t="str">
            <v>CUMPLE</v>
          </cell>
        </row>
        <row r="36">
          <cell r="L36" t="str">
            <v>MAYOR</v>
          </cell>
          <cell r="N36" t="str">
            <v>MAYOR</v>
          </cell>
          <cell r="P36" t="str">
            <v>CUMPLE</v>
          </cell>
        </row>
        <row r="37">
          <cell r="L37" t="str">
            <v>MAYOR</v>
          </cell>
          <cell r="N37" t="str">
            <v>MAYOR</v>
          </cell>
          <cell r="P37" t="str">
            <v>CUMPLE</v>
          </cell>
        </row>
        <row r="38">
          <cell r="L38" t="str">
            <v>MAYOR</v>
          </cell>
          <cell r="N38" t="str">
            <v>MAYOR</v>
          </cell>
          <cell r="P38" t="str">
            <v>CUMPLE</v>
          </cell>
        </row>
        <row r="39">
          <cell r="L39" t="str">
            <v>MAYOR</v>
          </cell>
          <cell r="N39" t="str">
            <v>CUMPLE</v>
          </cell>
          <cell r="P39" t="str">
            <v>MENOR</v>
          </cell>
        </row>
        <row r="40">
          <cell r="L40" t="str">
            <v>MAYOR</v>
          </cell>
          <cell r="N40" t="str">
            <v>CUMPLE</v>
          </cell>
          <cell r="P40" t="str">
            <v>MENOR</v>
          </cell>
        </row>
        <row r="41">
          <cell r="L41" t="str">
            <v>MAYOR</v>
          </cell>
          <cell r="N41" t="str">
            <v>MAYOR</v>
          </cell>
          <cell r="P41" t="str">
            <v>MENOR</v>
          </cell>
        </row>
        <row r="42">
          <cell r="L42" t="str">
            <v>MAYOR</v>
          </cell>
          <cell r="N42" t="str">
            <v>CUMPLE</v>
          </cell>
          <cell r="P42" t="str">
            <v>MENOR</v>
          </cell>
        </row>
        <row r="43">
          <cell r="L43" t="str">
            <v>MAYOR</v>
          </cell>
          <cell r="N43" t="str">
            <v>MAYOR</v>
          </cell>
          <cell r="P43" t="str">
            <v>CUMPLE</v>
          </cell>
        </row>
        <row r="44">
          <cell r="L44" t="str">
            <v>MAYOR</v>
          </cell>
          <cell r="N44" t="str">
            <v>MAYOR</v>
          </cell>
          <cell r="P44" t="str">
            <v>MENOR</v>
          </cell>
        </row>
        <row r="45">
          <cell r="L45" t="str">
            <v>MAYOR</v>
          </cell>
          <cell r="N45" t="str">
            <v>MAYOR</v>
          </cell>
          <cell r="P45" t="str">
            <v>MENOR</v>
          </cell>
        </row>
        <row r="46">
          <cell r="L46" t="str">
            <v>MAYOR</v>
          </cell>
          <cell r="N46" t="str">
            <v>MENOR</v>
          </cell>
          <cell r="P46" t="str">
            <v>MENOR</v>
          </cell>
        </row>
        <row r="47">
          <cell r="L47" t="str">
            <v>MAYOR</v>
          </cell>
          <cell r="N47" t="str">
            <v>MENOR</v>
          </cell>
          <cell r="P47" t="str">
            <v>MENOR</v>
          </cell>
        </row>
        <row r="48">
          <cell r="L48" t="str">
            <v>CUMPLE</v>
          </cell>
          <cell r="N48" t="str">
            <v>MENOR</v>
          </cell>
          <cell r="P48" t="str">
            <v>MENOR</v>
          </cell>
        </row>
        <row r="49">
          <cell r="L49" t="str">
            <v>MAYOR</v>
          </cell>
          <cell r="N49" t="str">
            <v>CUMPLE</v>
          </cell>
          <cell r="P49" t="str">
            <v>MENOR</v>
          </cell>
        </row>
        <row r="50">
          <cell r="L50" t="str">
            <v>MAYOR</v>
          </cell>
          <cell r="N50" t="str">
            <v>CUMPLE</v>
          </cell>
          <cell r="P50" t="str">
            <v>MENOR</v>
          </cell>
        </row>
        <row r="51">
          <cell r="L51" t="str">
            <v>CUMPLE</v>
          </cell>
          <cell r="N51" t="str">
            <v>MENOR</v>
          </cell>
          <cell r="P51" t="str">
            <v>MENOR</v>
          </cell>
        </row>
        <row r="52">
          <cell r="L52" t="str">
            <v>CUMPLE</v>
          </cell>
          <cell r="N52" t="str">
            <v>MENOR</v>
          </cell>
          <cell r="P52" t="str">
            <v>MENOR</v>
          </cell>
        </row>
        <row r="53">
          <cell r="L53" t="str">
            <v>MAYOR</v>
          </cell>
          <cell r="N53" t="str">
            <v>MAYOR</v>
          </cell>
          <cell r="P53" t="str">
            <v>CUMPLE</v>
          </cell>
        </row>
        <row r="54">
          <cell r="L54" t="str">
            <v>MAYOR</v>
          </cell>
          <cell r="N54" t="str">
            <v>MAYOR</v>
          </cell>
          <cell r="P54" t="str">
            <v>CUMPLE</v>
          </cell>
        </row>
        <row r="55">
          <cell r="L55" t="str">
            <v>MAYOR</v>
          </cell>
          <cell r="N55" t="str">
            <v>CUMPLE</v>
          </cell>
          <cell r="P55" t="str">
            <v>MENOR</v>
          </cell>
        </row>
        <row r="56">
          <cell r="N56" t="str">
            <v>MENOR</v>
          </cell>
          <cell r="P56" t="str">
            <v>MENOR</v>
          </cell>
        </row>
        <row r="57">
          <cell r="N57" t="e">
            <v>#N/A</v>
          </cell>
          <cell r="P57" t="e">
            <v>#N/A</v>
          </cell>
        </row>
        <row r="58">
          <cell r="N58" t="str">
            <v>MAYOR</v>
          </cell>
          <cell r="P58" t="str">
            <v>CUMPLE</v>
          </cell>
        </row>
        <row r="59">
          <cell r="N59" t="str">
            <v>MAYOR</v>
          </cell>
          <cell r="P59" t="str">
            <v>MAYOR</v>
          </cell>
        </row>
        <row r="60">
          <cell r="N60" t="str">
            <v>MAYOR</v>
          </cell>
          <cell r="P60" t="str">
            <v>CUMPLE</v>
          </cell>
        </row>
        <row r="61">
          <cell r="N61" t="str">
            <v>CUMPLE</v>
          </cell>
          <cell r="P61" t="str">
            <v>MENOR</v>
          </cell>
        </row>
        <row r="62">
          <cell r="N62" t="str">
            <v>MAYOR</v>
          </cell>
          <cell r="P62" t="str">
            <v>MAYOR</v>
          </cell>
        </row>
        <row r="63">
          <cell r="N63" t="str">
            <v>CUMPLE</v>
          </cell>
          <cell r="P63" t="str">
            <v>MENOR</v>
          </cell>
        </row>
        <row r="64">
          <cell r="N64" t="str">
            <v>MENOR</v>
          </cell>
          <cell r="P64" t="str">
            <v>MENOR</v>
          </cell>
        </row>
        <row r="65">
          <cell r="N65" t="str">
            <v>MAYOR</v>
          </cell>
          <cell r="P65" t="str">
            <v>CUMPLE</v>
          </cell>
        </row>
        <row r="66">
          <cell r="N66" t="str">
            <v>MAYOR</v>
          </cell>
          <cell r="P66" t="str">
            <v>CUMPLE</v>
          </cell>
        </row>
        <row r="67">
          <cell r="N67" t="str">
            <v>MAYOR</v>
          </cell>
          <cell r="P67" t="str">
            <v>CUMPLE</v>
          </cell>
        </row>
        <row r="68">
          <cell r="N68" t="str">
            <v>MAYOR</v>
          </cell>
          <cell r="P68" t="str">
            <v>MAYOR</v>
          </cell>
        </row>
        <row r="69">
          <cell r="N69" t="str">
            <v>MAYOR</v>
          </cell>
          <cell r="P69" t="str">
            <v>MAYOR</v>
          </cell>
        </row>
        <row r="70">
          <cell r="N70" t="str">
            <v>MAYOR</v>
          </cell>
          <cell r="P70" t="str">
            <v>CUMPLE</v>
          </cell>
        </row>
        <row r="71">
          <cell r="N71" t="str">
            <v>MAYOR</v>
          </cell>
          <cell r="P71" t="str">
            <v>MAYOR</v>
          </cell>
        </row>
        <row r="72">
          <cell r="N72" t="str">
            <v>MAYOR</v>
          </cell>
          <cell r="P72" t="str">
            <v>CUMPLE</v>
          </cell>
        </row>
        <row r="73">
          <cell r="N73" t="str">
            <v>MAYOR</v>
          </cell>
          <cell r="P73" t="str">
            <v>MAYOR</v>
          </cell>
        </row>
        <row r="74">
          <cell r="P74" t="str">
            <v>MENOR</v>
          </cell>
        </row>
        <row r="75">
          <cell r="P75" t="str">
            <v>MAYOR</v>
          </cell>
        </row>
      </sheetData>
      <sheetData sheetId="1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Unidades%20compartidas\OAPII\OAPII_2022\9.%20Septiembre_2022\John%20Rafael%20Redondo%20Campos\Instrumento%20de%20Evaluaci&#243;n%20MSPI_Junio_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r:id="rId2"/>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Cache/pivotCacheRecords2.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19">
      <pivotArea field="0" type="button" dataOnly="0" labelOnly="1" outline="0" axis="axisRow" fieldPosition="0"/>
    </format>
    <format dxfId="18">
      <pivotArea dataOnly="0" labelOnly="1" outline="0" axis="axisValues" fieldPosition="0"/>
    </format>
    <format dxfId="17">
      <pivotArea field="0" type="button" dataOnly="0" labelOnly="1" outline="0" axis="axisRow" fieldPosition="0"/>
    </format>
    <format dxfId="16">
      <pivotArea dataOnly="0" labelOnly="1" outline="0" axis="axisValues" fieldPosition="0"/>
    </format>
    <format dxfId="15">
      <pivotArea field="0" type="button" dataOnly="0" labelOnly="1" outline="0" axis="axisRow" fieldPosition="0"/>
    </format>
    <format dxfId="14">
      <pivotArea dataOnly="0" labelOnly="1" outline="0" axis="axisValues" fieldPosition="0"/>
    </format>
    <format dxfId="13">
      <pivotArea field="0" type="button" dataOnly="0" labelOnly="1" outline="0" axis="axisRow" fieldPosition="0"/>
    </format>
    <format dxfId="12">
      <pivotArea dataOnly="0" labelOnly="1" outline="0" axis="axisValues" fieldPosition="0"/>
    </format>
    <format dxfId="11">
      <pivotArea grandRow="1" outline="0" collapsedLevelsAreSubtotals="1" fieldPosition="0"/>
    </format>
    <format dxfId="10">
      <pivotArea dataOnly="0" labelOnly="1" grandRow="1" outline="0" fieldPosition="0"/>
    </format>
    <format dxfId="9">
      <pivotArea grandRow="1" outline="0" collapsedLevelsAreSubtotals="1" fieldPosition="0"/>
    </format>
    <format dxfId="8">
      <pivotArea dataOnly="0" labelOnly="1" grandRow="1" outline="0" fieldPosition="0"/>
    </format>
    <format dxfId="7">
      <pivotArea grandRow="1" outline="0" collapsedLevelsAreSubtotals="1" fieldPosition="0"/>
    </format>
    <format dxfId="6">
      <pivotArea dataOnly="0" labelOnly="1" grandRow="1" outline="0"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outline="0" axis="axisValues"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rowGrandTotals="0" colGrandTotals="0" itemPrintTitles="1" createdVersion="5" indent="0" outline="1" outlineData="1" multipleFieldFilters="0" chartFormat="48">
  <location ref="B94:C99" firstHeaderRow="1" firstDataRow="1" firstDataCol="1"/>
  <pivotFields count="2">
    <pivotField dataField="1" showAll="0"/>
    <pivotField axis="axisRow" showAll="0">
      <items count="6">
        <item x="1"/>
        <item x="0"/>
        <item x="2"/>
        <item x="3"/>
        <item x="4"/>
        <item t="default"/>
      </items>
    </pivotField>
  </pivotFields>
  <rowFields count="1">
    <field x="1"/>
  </rowFields>
  <rowItems count="5">
    <i>
      <x/>
    </i>
    <i>
      <x v="1"/>
    </i>
    <i>
      <x v="2"/>
    </i>
    <i>
      <x v="3"/>
    </i>
    <i>
      <x v="4"/>
    </i>
  </rowItems>
  <colItems count="1">
    <i/>
  </colItems>
  <dataFields count="1">
    <dataField name="CALIFICACIÓN ENTIDAD" fld="0" subtotal="average" baseField="1" baseItem="0" numFmtId="1"/>
  </dataFields>
  <formats count="18">
    <format dxfId="37">
      <pivotArea outline="0" collapsedLevelsAreSubtotals="1" fieldPosition="0">
        <references count="1">
          <reference field="4294967294" count="1" selected="0">
            <x v="0"/>
          </reference>
        </references>
      </pivotArea>
    </format>
    <format dxfId="36">
      <pivotArea outline="0" collapsedLevelsAreSubtotals="1" fieldPosition="0"/>
    </format>
    <format dxfId="35">
      <pivotArea dataOnly="0" labelOnly="1" fieldPosition="0">
        <references count="1">
          <reference field="1" count="0"/>
        </references>
      </pivotArea>
    </format>
    <format dxfId="34">
      <pivotArea outline="0" collapsedLevelsAreSubtotals="1" fieldPosition="0"/>
    </format>
    <format dxfId="33">
      <pivotArea dataOnly="0" labelOnly="1" fieldPosition="0">
        <references count="1">
          <reference field="1" count="0"/>
        </references>
      </pivotArea>
    </format>
    <format dxfId="32">
      <pivotArea field="1" type="button" dataOnly="0" labelOnly="1" outline="0" axis="axisRow" fieldPosition="0"/>
    </format>
    <format dxfId="31">
      <pivotArea dataOnly="0" labelOnly="1" outline="0" fieldPosition="0">
        <references count="1">
          <reference field="4294967294" count="1">
            <x v="0"/>
          </reference>
        </references>
      </pivotArea>
    </format>
    <format dxfId="30">
      <pivotArea outline="0" collapsedLevelsAreSubtotals="1" fieldPosition="0"/>
    </format>
    <format dxfId="29">
      <pivotArea dataOnly="0" labelOnly="1" fieldPosition="0">
        <references count="1">
          <reference field="1" count="0"/>
        </references>
      </pivotArea>
    </format>
    <format dxfId="28">
      <pivotArea field="1" type="button" dataOnly="0" labelOnly="1" outline="0" axis="axisRow" fieldPosition="0"/>
    </format>
    <format dxfId="27">
      <pivotArea dataOnly="0" labelOnly="1" outline="0" fieldPosition="0">
        <references count="1">
          <reference field="4294967294" count="1">
            <x v="0"/>
          </reference>
        </references>
      </pivotArea>
    </format>
    <format dxfId="26">
      <pivotArea field="1" type="button" dataOnly="0" labelOnly="1" outline="0" axis="axisRow" fieldPosition="0"/>
    </format>
    <format dxfId="25">
      <pivotArea dataOnly="0" labelOnly="1" outline="0" fieldPosition="0">
        <references count="1">
          <reference field="4294967294" count="1">
            <x v="0"/>
          </reference>
        </references>
      </pivotArea>
    </format>
    <format dxfId="24">
      <pivotArea field="1" type="button" dataOnly="0" labelOnly="1" outline="0" axis="axisRow" fieldPosition="0"/>
    </format>
    <format dxfId="23">
      <pivotArea dataOnly="0" labelOnly="1" outline="0" fieldPosition="0">
        <references count="1">
          <reference field="4294967294" count="1">
            <x v="0"/>
          </reference>
        </references>
      </pivotArea>
    </format>
    <format dxfId="22">
      <pivotArea field="1" type="button" dataOnly="0" labelOnly="1" outline="0" axis="axisRow" fieldPosition="0"/>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s>
  <chartFormats count="1">
    <chartFormat chart="17"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B1" workbookViewId="0">
      <selection activeCell="R17" sqref="R17"/>
    </sheetView>
  </sheetViews>
  <sheetFormatPr baseColWidth="10" defaultRowHeight="15" x14ac:dyDescent="0.25"/>
  <cols>
    <col min="1" max="1" width="0" hidden="1" customWidth="1"/>
    <col min="2" max="2" width="17" customWidth="1"/>
    <col min="3" max="3" width="22" customWidth="1"/>
    <col min="4" max="4" width="15.5703125" customWidth="1"/>
    <col min="5" max="5" width="16.85546875" customWidth="1"/>
    <col min="6" max="6" width="13.5703125" bestFit="1" customWidth="1"/>
    <col min="8" max="8" width="16.42578125" customWidth="1"/>
    <col min="14" max="14" width="18" customWidth="1"/>
    <col min="15" max="15" width="16.85546875" customWidth="1"/>
    <col min="16" max="16" width="14.42578125" customWidth="1"/>
  </cols>
  <sheetData>
    <row r="1" spans="2:16" ht="15.75" thickBot="1" x14ac:dyDescent="0.3">
      <c r="C1" s="1"/>
      <c r="M1" s="2"/>
      <c r="N1" s="3"/>
      <c r="O1" s="3"/>
      <c r="P1" s="2"/>
    </row>
    <row r="2" spans="2:16" x14ac:dyDescent="0.25">
      <c r="B2" s="107"/>
      <c r="C2" s="108"/>
      <c r="D2" s="113" t="s">
        <v>0</v>
      </c>
      <c r="E2" s="113"/>
      <c r="F2" s="113"/>
      <c r="G2" s="113"/>
      <c r="H2" s="113"/>
      <c r="I2" s="113"/>
      <c r="J2" s="113"/>
      <c r="K2" s="113"/>
      <c r="L2" s="113"/>
      <c r="M2" s="114"/>
      <c r="N2" s="107"/>
      <c r="O2" s="117"/>
    </row>
    <row r="3" spans="2:16" x14ac:dyDescent="0.25">
      <c r="B3" s="109"/>
      <c r="C3" s="110"/>
      <c r="D3" s="115"/>
      <c r="E3" s="115"/>
      <c r="F3" s="115"/>
      <c r="G3" s="115"/>
      <c r="H3" s="115"/>
      <c r="I3" s="115"/>
      <c r="J3" s="115"/>
      <c r="K3" s="115"/>
      <c r="L3" s="115"/>
      <c r="M3" s="116"/>
      <c r="N3" s="109"/>
      <c r="O3" s="118"/>
    </row>
    <row r="4" spans="2:16" x14ac:dyDescent="0.25">
      <c r="B4" s="109"/>
      <c r="C4" s="110"/>
      <c r="D4" s="115"/>
      <c r="E4" s="115"/>
      <c r="F4" s="115"/>
      <c r="G4" s="115"/>
      <c r="H4" s="115"/>
      <c r="I4" s="115"/>
      <c r="J4" s="115"/>
      <c r="K4" s="115"/>
      <c r="L4" s="115"/>
      <c r="M4" s="116"/>
      <c r="N4" s="109"/>
      <c r="O4" s="118"/>
    </row>
    <row r="5" spans="2:16" x14ac:dyDescent="0.25">
      <c r="B5" s="109"/>
      <c r="C5" s="110"/>
      <c r="D5" s="115"/>
      <c r="E5" s="115"/>
      <c r="F5" s="115"/>
      <c r="G5" s="115"/>
      <c r="H5" s="115"/>
      <c r="I5" s="115"/>
      <c r="J5" s="115"/>
      <c r="K5" s="115"/>
      <c r="L5" s="115"/>
      <c r="M5" s="116"/>
      <c r="N5" s="109"/>
      <c r="O5" s="118"/>
    </row>
    <row r="6" spans="2:16" x14ac:dyDescent="0.25">
      <c r="B6" s="109"/>
      <c r="C6" s="110"/>
      <c r="D6" s="115"/>
      <c r="E6" s="115"/>
      <c r="F6" s="115"/>
      <c r="G6" s="115"/>
      <c r="H6" s="115"/>
      <c r="I6" s="115"/>
      <c r="J6" s="115"/>
      <c r="K6" s="115"/>
      <c r="L6" s="115"/>
      <c r="M6" s="116"/>
      <c r="N6" s="109"/>
      <c r="O6" s="118"/>
    </row>
    <row r="7" spans="2:16" x14ac:dyDescent="0.25">
      <c r="B7" s="109"/>
      <c r="C7" s="110"/>
      <c r="D7" s="115"/>
      <c r="E7" s="115"/>
      <c r="F7" s="115"/>
      <c r="G7" s="115"/>
      <c r="H7" s="115"/>
      <c r="I7" s="115"/>
      <c r="J7" s="115"/>
      <c r="K7" s="115"/>
      <c r="L7" s="115"/>
      <c r="M7" s="116"/>
      <c r="N7" s="109"/>
      <c r="O7" s="118"/>
    </row>
    <row r="8" spans="2:16" x14ac:dyDescent="0.25">
      <c r="B8" s="109"/>
      <c r="C8" s="110"/>
      <c r="D8" s="115"/>
      <c r="E8" s="115"/>
      <c r="F8" s="115"/>
      <c r="G8" s="115"/>
      <c r="H8" s="115"/>
      <c r="I8" s="115"/>
      <c r="J8" s="115"/>
      <c r="K8" s="115"/>
      <c r="L8" s="115"/>
      <c r="M8" s="116"/>
      <c r="N8" s="109"/>
      <c r="O8" s="118"/>
    </row>
    <row r="9" spans="2:16" x14ac:dyDescent="0.25">
      <c r="B9" s="111"/>
      <c r="C9" s="112"/>
      <c r="D9" s="115"/>
      <c r="E9" s="115"/>
      <c r="F9" s="115"/>
      <c r="G9" s="115"/>
      <c r="H9" s="115"/>
      <c r="I9" s="115"/>
      <c r="J9" s="115"/>
      <c r="K9" s="115"/>
      <c r="L9" s="115"/>
      <c r="M9" s="116"/>
      <c r="N9" s="111"/>
      <c r="O9" s="119"/>
    </row>
    <row r="10" spans="2:16" ht="18.75" x14ac:dyDescent="0.25">
      <c r="B10" s="93" t="s">
        <v>1</v>
      </c>
      <c r="C10" s="94"/>
      <c r="D10" s="120" t="s">
        <v>2</v>
      </c>
      <c r="E10" s="120"/>
      <c r="F10" s="120"/>
      <c r="G10" s="120"/>
      <c r="H10" s="120"/>
      <c r="I10" s="120"/>
      <c r="J10" s="120"/>
      <c r="K10" s="120"/>
      <c r="L10" s="120"/>
      <c r="M10" s="120"/>
      <c r="N10" s="120"/>
      <c r="O10" s="121"/>
    </row>
    <row r="11" spans="2:16" ht="18.75" x14ac:dyDescent="0.25">
      <c r="B11" s="93" t="s">
        <v>3</v>
      </c>
      <c r="C11" s="94"/>
      <c r="D11" s="122" t="s">
        <v>4</v>
      </c>
      <c r="E11" s="122"/>
      <c r="F11" s="122"/>
      <c r="G11" s="122"/>
      <c r="H11" s="122"/>
      <c r="I11" s="122"/>
      <c r="J11" s="122"/>
      <c r="K11" s="122"/>
      <c r="L11" s="122"/>
      <c r="M11" s="122"/>
      <c r="N11" s="122"/>
      <c r="O11" s="123"/>
    </row>
    <row r="12" spans="2:16" ht="18.75" x14ac:dyDescent="0.25">
      <c r="B12" s="93" t="s">
        <v>5</v>
      </c>
      <c r="C12" s="94"/>
      <c r="D12" s="95" t="s">
        <v>6</v>
      </c>
      <c r="E12" s="95"/>
      <c r="F12" s="95"/>
      <c r="G12" s="95"/>
      <c r="H12" s="95"/>
      <c r="I12" s="95"/>
      <c r="J12" s="95"/>
      <c r="K12" s="95"/>
      <c r="L12" s="95"/>
      <c r="M12" s="95"/>
      <c r="N12" s="95"/>
      <c r="O12" s="96"/>
    </row>
    <row r="13" spans="2:16" ht="30" customHeight="1" thickBot="1" x14ac:dyDescent="0.3">
      <c r="B13" s="97" t="s">
        <v>7</v>
      </c>
      <c r="C13" s="98"/>
      <c r="D13" s="95" t="s">
        <v>8</v>
      </c>
      <c r="E13" s="95"/>
      <c r="F13" s="95"/>
      <c r="G13" s="95"/>
      <c r="H13" s="95"/>
      <c r="I13" s="95"/>
      <c r="J13" s="95"/>
      <c r="K13" s="95"/>
      <c r="L13" s="95"/>
      <c r="M13" s="95"/>
      <c r="N13" s="95"/>
      <c r="O13" s="96"/>
    </row>
    <row r="14" spans="2:16" ht="15.75" thickBot="1" x14ac:dyDescent="0.3"/>
    <row r="15" spans="2:16" ht="21.75" thickBot="1" x14ac:dyDescent="0.4">
      <c r="B15" s="99" t="s">
        <v>9</v>
      </c>
      <c r="C15" s="100"/>
      <c r="D15" s="100"/>
      <c r="E15" s="100"/>
      <c r="F15" s="100"/>
      <c r="G15" s="100"/>
      <c r="H15" s="100"/>
      <c r="I15" s="100"/>
      <c r="J15" s="100"/>
      <c r="K15" s="100"/>
      <c r="L15" s="100"/>
      <c r="M15" s="100"/>
      <c r="N15" s="100"/>
      <c r="O15" s="101"/>
    </row>
    <row r="16" spans="2:16" ht="15.75" thickBot="1" x14ac:dyDescent="0.3"/>
    <row r="17" spans="2:8" ht="15.75" x14ac:dyDescent="0.25">
      <c r="B17" s="102" t="s">
        <v>10</v>
      </c>
      <c r="C17" s="104" t="s">
        <v>11</v>
      </c>
      <c r="D17" s="104"/>
      <c r="E17" s="104"/>
      <c r="F17" s="104"/>
      <c r="G17" s="105"/>
    </row>
    <row r="18" spans="2:8" ht="38.25" x14ac:dyDescent="0.25">
      <c r="B18" s="103"/>
      <c r="C18" s="106" t="s">
        <v>12</v>
      </c>
      <c r="D18" s="106"/>
      <c r="E18" s="106"/>
      <c r="F18" s="4" t="s">
        <v>13</v>
      </c>
      <c r="G18" s="5" t="s">
        <v>14</v>
      </c>
      <c r="H18" s="4" t="s">
        <v>15</v>
      </c>
    </row>
    <row r="19" spans="2:8" x14ac:dyDescent="0.25">
      <c r="B19" s="6" t="s">
        <v>16</v>
      </c>
      <c r="C19" s="89" t="str">
        <f>[1]ADMINISTRATIVAS!D13</f>
        <v>POLITICAS DE SEGURIDAD DE LA INFORMACIÓN</v>
      </c>
      <c r="D19" s="89"/>
      <c r="E19" s="89"/>
      <c r="F19" s="7">
        <f>VLOOKUP(B19,[2]ADMINISTRATIVAS!$F$12:$M$76,7,FALSE)</f>
        <v>100</v>
      </c>
      <c r="G19" s="8">
        <v>100</v>
      </c>
      <c r="H19" s="9" t="str">
        <f>IF(F19&lt;=1,"INEXISTENTE",IF(F19&lt;=20,"INICIAL",IF(F19&lt;=40,"REPETIBLE",IF(F19&lt;=60,"EFECTIVO",IF(F19&lt;=80,"GESTIONADO","OPTIMIZADO")))))</f>
        <v>OPTIMIZADO</v>
      </c>
    </row>
    <row r="20" spans="2:8" x14ac:dyDescent="0.25">
      <c r="B20" s="6" t="s">
        <v>17</v>
      </c>
      <c r="C20" s="89" t="str">
        <f>[2]ADMINISTRATIVAS!D17</f>
        <v>ORGANIZACIÓN DE LA SEGURIDAD DE LA INFORMACIÓN</v>
      </c>
      <c r="D20" s="89"/>
      <c r="E20" s="89"/>
      <c r="F20" s="7">
        <f>VLOOKUP(B20,[2]ADMINISTRATIVAS!$F$12:$M$76,7,FALSE)</f>
        <v>93</v>
      </c>
      <c r="G20" s="8">
        <v>100</v>
      </c>
      <c r="H20" s="9" t="str">
        <f t="shared" ref="H20:H33" si="0">IF(F20&lt;=1,"INEXISTENTE",IF(F20&lt;=20,"INICIAL",IF(F20&lt;=40,"REPETIBLE",IF(F20&lt;=60,"EFECTIVO",IF(F20&lt;=80,"GESTIONADO","OPTIMIZADO")))))</f>
        <v>OPTIMIZADO</v>
      </c>
    </row>
    <row r="21" spans="2:8" x14ac:dyDescent="0.25">
      <c r="B21" s="6" t="s">
        <v>18</v>
      </c>
      <c r="C21" s="89" t="str">
        <f>[2]ADMINISTRATIVAS!D28</f>
        <v>SEGURIDAD DE LOS RECURSOS HUMANOS</v>
      </c>
      <c r="D21" s="89"/>
      <c r="E21" s="89"/>
      <c r="F21" s="7">
        <f>VLOOKUP(B21,[2]ADMINISTRATIVAS!$F$12:$M$76,7,FALSE)</f>
        <v>100</v>
      </c>
      <c r="G21" s="8">
        <v>100</v>
      </c>
      <c r="H21" s="9" t="str">
        <f t="shared" si="0"/>
        <v>OPTIMIZADO</v>
      </c>
    </row>
    <row r="22" spans="2:8" x14ac:dyDescent="0.25">
      <c r="B22" s="6" t="s">
        <v>19</v>
      </c>
      <c r="C22" s="89" t="str">
        <f>[2]ADMINISTRATIVAS!D39</f>
        <v>GESTIÓN DE ACTIVOS</v>
      </c>
      <c r="D22" s="89"/>
      <c r="E22" s="89"/>
      <c r="F22" s="7">
        <f>VLOOKUP(B22,[2]ADMINISTRATIVAS!$F$12:$M$76,7,FALSE)</f>
        <v>85</v>
      </c>
      <c r="G22" s="8">
        <v>100</v>
      </c>
      <c r="H22" s="9" t="str">
        <f t="shared" si="0"/>
        <v>OPTIMIZADO</v>
      </c>
    </row>
    <row r="23" spans="2:8" x14ac:dyDescent="0.25">
      <c r="B23" s="6" t="s">
        <v>20</v>
      </c>
      <c r="C23" s="89" t="s">
        <v>21</v>
      </c>
      <c r="D23" s="89"/>
      <c r="E23" s="89"/>
      <c r="F23" s="7">
        <f>VLOOKUP(B23,[2]TECNICAS!$E$12:$K$117,7,FALSE)</f>
        <v>89</v>
      </c>
      <c r="G23" s="8">
        <v>100</v>
      </c>
      <c r="H23" s="9" t="str">
        <f t="shared" si="0"/>
        <v>OPTIMIZADO</v>
      </c>
    </row>
    <row r="24" spans="2:8" x14ac:dyDescent="0.25">
      <c r="B24" s="6" t="s">
        <v>22</v>
      </c>
      <c r="C24" s="89" t="s">
        <v>23</v>
      </c>
      <c r="D24" s="89"/>
      <c r="E24" s="89"/>
      <c r="F24" s="7">
        <f>VLOOKUP(B24,[2]TECNICAS!$E$12:$K$117,7,FALSE)</f>
        <v>80</v>
      </c>
      <c r="G24" s="8">
        <v>100</v>
      </c>
      <c r="H24" s="9" t="str">
        <f t="shared" si="0"/>
        <v>GESTIONADO</v>
      </c>
    </row>
    <row r="25" spans="2:8" x14ac:dyDescent="0.25">
      <c r="B25" s="6" t="s">
        <v>24</v>
      </c>
      <c r="C25" s="89" t="s">
        <v>25</v>
      </c>
      <c r="D25" s="89"/>
      <c r="E25" s="89"/>
      <c r="F25" s="7">
        <f>VLOOKUP(B25,[2]TECNICAS!$E$12:$K$117,7,FALSE)</f>
        <v>90</v>
      </c>
      <c r="G25" s="8">
        <v>100</v>
      </c>
      <c r="H25" s="9" t="str">
        <f t="shared" si="0"/>
        <v>OPTIMIZADO</v>
      </c>
    </row>
    <row r="26" spans="2:8" x14ac:dyDescent="0.25">
      <c r="B26" s="6" t="s">
        <v>26</v>
      </c>
      <c r="C26" s="89" t="s">
        <v>27</v>
      </c>
      <c r="D26" s="89"/>
      <c r="E26" s="89"/>
      <c r="F26" s="7">
        <f>VLOOKUP(B26,[2]TECNICAS!$E$12:$K$117,7,FALSE)</f>
        <v>88</v>
      </c>
      <c r="G26" s="8">
        <v>100</v>
      </c>
      <c r="H26" s="9" t="str">
        <f t="shared" si="0"/>
        <v>OPTIMIZADO</v>
      </c>
    </row>
    <row r="27" spans="2:8" x14ac:dyDescent="0.25">
      <c r="B27" s="6" t="s">
        <v>28</v>
      </c>
      <c r="C27" s="89" t="s">
        <v>29</v>
      </c>
      <c r="D27" s="89"/>
      <c r="E27" s="89"/>
      <c r="F27" s="7">
        <f>VLOOKUP(B27,[2]TECNICAS!$E$12:$K$117,7,FALSE)</f>
        <v>86</v>
      </c>
      <c r="G27" s="8">
        <v>100</v>
      </c>
      <c r="H27" s="9" t="str">
        <f t="shared" si="0"/>
        <v>OPTIMIZADO</v>
      </c>
    </row>
    <row r="28" spans="2:8" x14ac:dyDescent="0.25">
      <c r="B28" s="6" t="s">
        <v>30</v>
      </c>
      <c r="C28" s="89" t="s">
        <v>31</v>
      </c>
      <c r="D28" s="89"/>
      <c r="E28" s="89"/>
      <c r="F28" s="7">
        <f>VLOOKUP(B28,[2]TECNICAS!$E$12:$K$117,7,FALSE)</f>
        <v>66</v>
      </c>
      <c r="G28" s="8">
        <v>100</v>
      </c>
      <c r="H28" s="9" t="str">
        <f t="shared" si="0"/>
        <v>GESTIONADO</v>
      </c>
    </row>
    <row r="29" spans="2:8" x14ac:dyDescent="0.25">
      <c r="B29" s="6" t="s">
        <v>32</v>
      </c>
      <c r="C29" s="90" t="s">
        <v>33</v>
      </c>
      <c r="D29" s="91"/>
      <c r="E29" s="92"/>
      <c r="F29" s="7">
        <f>VLOOKUP(B29,[2]ADMINISTRATIVAS!$F$12:$M$76,7,FALSE)</f>
        <v>100</v>
      </c>
      <c r="G29" s="8">
        <v>100</v>
      </c>
      <c r="H29" s="9" t="str">
        <f t="shared" si="0"/>
        <v>OPTIMIZADO</v>
      </c>
    </row>
    <row r="30" spans="2:8" x14ac:dyDescent="0.25">
      <c r="B30" s="6" t="s">
        <v>34</v>
      </c>
      <c r="C30" s="89" t="s">
        <v>35</v>
      </c>
      <c r="D30" s="89"/>
      <c r="E30" s="89"/>
      <c r="F30" s="7">
        <f>VLOOKUP(B30,[2]TECNICAS!$E$12:$K$117,7,FALSE)</f>
        <v>74</v>
      </c>
      <c r="G30" s="8">
        <v>100</v>
      </c>
      <c r="H30" s="9" t="str">
        <f t="shared" si="0"/>
        <v>GESTIONADO</v>
      </c>
    </row>
    <row r="31" spans="2:8" ht="27.75" customHeight="1" x14ac:dyDescent="0.25">
      <c r="B31" s="6" t="s">
        <v>36</v>
      </c>
      <c r="C31" s="76" t="str">
        <f>[2]ADMINISTRATIVAS!D54</f>
        <v>ASPECTOS DE SEGURIDAD DE LA INFORMACIÓN DE LA GESTIÓN DE LA CONTINUIDAD DEL NEGOCIO</v>
      </c>
      <c r="D31" s="76"/>
      <c r="E31" s="76"/>
      <c r="F31" s="10">
        <f>VLOOKUP(B31,[2]ADMINISTRATIVAS!$F$12:$M$76,7,FALSE)</f>
        <v>56.5</v>
      </c>
      <c r="G31" s="8">
        <v>100</v>
      </c>
      <c r="H31" s="9" t="str">
        <f t="shared" si="0"/>
        <v>EFECTIVO</v>
      </c>
    </row>
    <row r="32" spans="2:8" ht="15.75" thickBot="1" x14ac:dyDescent="0.3">
      <c r="B32" s="11" t="s">
        <v>37</v>
      </c>
      <c r="C32" s="77" t="str">
        <f>[2]ADMINISTRATIVAS!D62</f>
        <v>CUMPLIMIENTO</v>
      </c>
      <c r="D32" s="77"/>
      <c r="E32" s="77"/>
      <c r="F32" s="12">
        <f>VLOOKUP(B32,[2]ADMINISTRATIVAS!$F$12:$M$76,7,FALSE)</f>
        <v>94</v>
      </c>
      <c r="G32" s="8">
        <v>100</v>
      </c>
      <c r="H32" s="9" t="str">
        <f t="shared" si="0"/>
        <v>OPTIMIZADO</v>
      </c>
    </row>
    <row r="33" spans="2:15" ht="15.75" thickBot="1" x14ac:dyDescent="0.3">
      <c r="B33" s="78" t="s">
        <v>38</v>
      </c>
      <c r="C33" s="79"/>
      <c r="D33" s="79"/>
      <c r="E33" s="79"/>
      <c r="F33" s="13">
        <f>AVERAGE(F19:F32)</f>
        <v>85.821428571428569</v>
      </c>
      <c r="G33" s="14">
        <f>AVERAGE(G19:G32)</f>
        <v>100</v>
      </c>
      <c r="H33" s="9" t="str">
        <f t="shared" si="0"/>
        <v>OPTIMIZADO</v>
      </c>
    </row>
    <row r="34" spans="2:15" ht="15.75" thickBot="1" x14ac:dyDescent="0.3"/>
    <row r="35" spans="2:15" ht="21.75" thickBot="1" x14ac:dyDescent="0.3">
      <c r="B35" s="52" t="s">
        <v>39</v>
      </c>
      <c r="C35" s="53"/>
      <c r="D35" s="53"/>
      <c r="E35" s="53"/>
      <c r="F35" s="53"/>
      <c r="G35" s="53"/>
      <c r="H35" s="53"/>
      <c r="I35" s="53"/>
      <c r="J35" s="53"/>
      <c r="K35" s="53"/>
      <c r="L35" s="53"/>
      <c r="M35" s="53"/>
      <c r="N35" s="53"/>
      <c r="O35" s="54"/>
    </row>
    <row r="36" spans="2:15" ht="15.75" thickBot="1" x14ac:dyDescent="0.3">
      <c r="H36" s="15"/>
    </row>
    <row r="37" spans="2:15" ht="21" x14ac:dyDescent="0.25">
      <c r="B37" s="80" t="s">
        <v>40</v>
      </c>
      <c r="C37" s="82" t="s">
        <v>41</v>
      </c>
      <c r="D37" s="83"/>
      <c r="E37" s="83"/>
      <c r="F37" s="83"/>
      <c r="G37" s="84"/>
      <c r="H37" s="16"/>
    </row>
    <row r="38" spans="2:15" ht="84" x14ac:dyDescent="0.25">
      <c r="B38" s="81"/>
      <c r="C38" s="85" t="s">
        <v>42</v>
      </c>
      <c r="D38" s="86"/>
      <c r="E38" s="17" t="s">
        <v>43</v>
      </c>
      <c r="F38" s="87" t="s">
        <v>44</v>
      </c>
      <c r="G38" s="88"/>
      <c r="H38" s="18"/>
    </row>
    <row r="39" spans="2:15" ht="18.75" x14ac:dyDescent="0.3">
      <c r="B39" s="19">
        <v>2015</v>
      </c>
      <c r="C39" s="64" t="s">
        <v>45</v>
      </c>
      <c r="D39" s="65"/>
      <c r="E39" s="20">
        <f>IF([2]PHVA!L26&gt;=40,40,[2]PHVA!L26)/100</f>
        <v>0.34666666666666673</v>
      </c>
      <c r="F39" s="66">
        <v>0.4</v>
      </c>
      <c r="G39" s="67"/>
    </row>
    <row r="40" spans="2:15" ht="18.75" x14ac:dyDescent="0.3">
      <c r="B40" s="21">
        <v>2016</v>
      </c>
      <c r="C40" s="64" t="s">
        <v>46</v>
      </c>
      <c r="D40" s="65"/>
      <c r="E40" s="20">
        <f>IF([2]PHVA!L31&gt;=40,40,[2]PHVA!L31)/100</f>
        <v>0.16291071428571427</v>
      </c>
      <c r="F40" s="66">
        <v>0.2</v>
      </c>
      <c r="G40" s="67"/>
    </row>
    <row r="41" spans="2:15" ht="18.75" x14ac:dyDescent="0.3">
      <c r="B41" s="21">
        <v>2017</v>
      </c>
      <c r="C41" s="64" t="s">
        <v>47</v>
      </c>
      <c r="D41" s="65"/>
      <c r="E41" s="20">
        <f>IF([2]PHVA!L35&gt;=40,40,[2]PHVA!L35)/100</f>
        <v>0.13333333333333336</v>
      </c>
      <c r="F41" s="66">
        <v>0.2</v>
      </c>
      <c r="G41" s="67"/>
      <c r="H41" s="15"/>
    </row>
    <row r="42" spans="2:15" ht="18.75" x14ac:dyDescent="0.3">
      <c r="B42" s="21">
        <v>2018</v>
      </c>
      <c r="C42" s="64" t="s">
        <v>48</v>
      </c>
      <c r="D42" s="65"/>
      <c r="E42" s="20">
        <f>IF([2]PHVA!L38&gt;=40,40,[2]PHVA!L38)/100</f>
        <v>0.12</v>
      </c>
      <c r="F42" s="66">
        <v>0.2</v>
      </c>
      <c r="G42" s="67"/>
      <c r="H42" s="15"/>
    </row>
    <row r="43" spans="2:15" ht="21.75" thickBot="1" x14ac:dyDescent="0.3">
      <c r="B43" s="68" t="s">
        <v>49</v>
      </c>
      <c r="C43" s="69"/>
      <c r="D43" s="69"/>
      <c r="E43" s="22">
        <f>SUM(E39:E42)</f>
        <v>0.76291071428571444</v>
      </c>
      <c r="F43" s="70">
        <f>SUM(F39:G42)</f>
        <v>1</v>
      </c>
      <c r="G43" s="71"/>
    </row>
    <row r="52" spans="2:16" ht="15.75" thickBot="1" x14ac:dyDescent="0.3"/>
    <row r="53" spans="2:16" ht="21.75" thickBot="1" x14ac:dyDescent="0.3">
      <c r="B53" s="52" t="s">
        <v>50</v>
      </c>
      <c r="C53" s="53"/>
      <c r="D53" s="53"/>
      <c r="E53" s="53"/>
      <c r="F53" s="53"/>
      <c r="G53" s="53"/>
      <c r="H53" s="53"/>
      <c r="I53" s="53"/>
      <c r="J53" s="53"/>
      <c r="K53" s="53"/>
      <c r="L53" s="53"/>
      <c r="M53" s="53"/>
      <c r="N53" s="53"/>
      <c r="O53" s="54"/>
    </row>
    <row r="54" spans="2:16" ht="21" x14ac:dyDescent="0.35">
      <c r="C54" s="23"/>
      <c r="D54" s="24"/>
      <c r="E54" s="24"/>
      <c r="F54" s="24"/>
      <c r="G54" s="24"/>
      <c r="H54" s="24"/>
      <c r="I54" s="24"/>
      <c r="J54" s="24"/>
      <c r="K54" s="24"/>
      <c r="L54" s="24"/>
      <c r="M54" s="24"/>
      <c r="N54" s="24"/>
      <c r="O54" s="24"/>
    </row>
    <row r="55" spans="2:16" ht="21" x14ac:dyDescent="0.35">
      <c r="D55" s="25"/>
      <c r="E55" s="72" t="s">
        <v>51</v>
      </c>
      <c r="F55" s="73" t="s">
        <v>52</v>
      </c>
      <c r="G55" s="73" t="s">
        <v>53</v>
      </c>
      <c r="K55" s="24"/>
      <c r="L55" s="24"/>
      <c r="O55" s="74" t="s">
        <v>54</v>
      </c>
      <c r="P55" s="74"/>
    </row>
    <row r="56" spans="2:16" ht="21" x14ac:dyDescent="0.35">
      <c r="D56" s="25"/>
      <c r="E56" s="72"/>
      <c r="F56" s="73"/>
      <c r="G56" s="73"/>
      <c r="K56" s="24"/>
      <c r="L56" s="24"/>
      <c r="O56" s="75"/>
      <c r="P56" s="75"/>
    </row>
    <row r="57" spans="2:16" ht="21" x14ac:dyDescent="0.35">
      <c r="C57" s="58" t="s">
        <v>55</v>
      </c>
      <c r="D57" s="59" t="s">
        <v>56</v>
      </c>
      <c r="E57" s="49" t="str">
        <f>IF(F57&lt;3,"SUFICIENTE",IF(F57&lt;7,"INTERMEDIO","CRITICO"))</f>
        <v>SUFICIENTE</v>
      </c>
      <c r="F57" s="50">
        <f>COUNTIF([2]MADUREZ!H12:H21,"MENOR")</f>
        <v>0</v>
      </c>
      <c r="G57" s="51">
        <v>10</v>
      </c>
      <c r="K57" s="24"/>
      <c r="L57" s="24"/>
      <c r="O57" s="26" t="s">
        <v>57</v>
      </c>
      <c r="P57" s="26" t="s">
        <v>58</v>
      </c>
    </row>
    <row r="58" spans="2:16" ht="21" x14ac:dyDescent="0.35">
      <c r="C58" s="58"/>
      <c r="D58" s="59"/>
      <c r="E58" s="49"/>
      <c r="F58" s="50"/>
      <c r="G58" s="51"/>
      <c r="K58" s="24"/>
      <c r="L58" s="24"/>
      <c r="O58" s="26" t="s">
        <v>59</v>
      </c>
      <c r="P58" s="27" t="s">
        <v>60</v>
      </c>
    </row>
    <row r="59" spans="2:16" ht="21" x14ac:dyDescent="0.35">
      <c r="C59" s="58"/>
      <c r="D59" s="60" t="s">
        <v>61</v>
      </c>
      <c r="E59" s="49" t="str">
        <f>IF(F59&lt;7,"SUFICIENTE",IF(F59&lt;15,"INTERMEDIO","CRÍTICO"))</f>
        <v>SUFICIENTE</v>
      </c>
      <c r="F59" s="50">
        <f>COUNTIF([2]MADUREZ!J12:J33,"MENOR")</f>
        <v>1</v>
      </c>
      <c r="G59" s="51">
        <v>21</v>
      </c>
      <c r="K59" s="24"/>
      <c r="L59" s="24"/>
      <c r="O59" s="26" t="s">
        <v>62</v>
      </c>
      <c r="P59" s="26" t="s">
        <v>63</v>
      </c>
    </row>
    <row r="60" spans="2:16" ht="21" x14ac:dyDescent="0.35">
      <c r="C60" s="58"/>
      <c r="D60" s="61"/>
      <c r="E60" s="49"/>
      <c r="F60" s="50"/>
      <c r="G60" s="51"/>
      <c r="K60" s="24"/>
      <c r="L60" s="24"/>
      <c r="M60" s="24"/>
      <c r="N60" s="24"/>
      <c r="O60" s="24"/>
    </row>
    <row r="61" spans="2:16" ht="21" x14ac:dyDescent="0.35">
      <c r="C61" s="58"/>
      <c r="D61" s="62" t="s">
        <v>64</v>
      </c>
      <c r="E61" s="49" t="str">
        <f>IF(F61&lt;14,"SUFICIENTE",IF(F61&lt;30,"INTERMEDIO","CRÍTICO"))</f>
        <v>SUFICIENTE</v>
      </c>
      <c r="F61" s="50">
        <f>COUNTIF([2]MADUREZ!L12:L55,"MENOR")</f>
        <v>2</v>
      </c>
      <c r="G61" s="51">
        <v>42</v>
      </c>
      <c r="K61" s="24"/>
      <c r="L61" s="24"/>
      <c r="M61" s="24"/>
      <c r="N61" s="24"/>
      <c r="O61" s="24"/>
    </row>
    <row r="62" spans="2:16" ht="21" x14ac:dyDescent="0.35">
      <c r="C62" s="58"/>
      <c r="D62" s="63"/>
      <c r="E62" s="49"/>
      <c r="F62" s="50"/>
      <c r="G62" s="51"/>
      <c r="K62" s="24"/>
      <c r="L62" s="24"/>
      <c r="M62" s="24"/>
      <c r="N62" s="24"/>
      <c r="O62" s="24"/>
    </row>
    <row r="63" spans="2:16" ht="21" x14ac:dyDescent="0.35">
      <c r="B63" s="2"/>
      <c r="C63" s="58"/>
      <c r="D63" s="56" t="s">
        <v>65</v>
      </c>
      <c r="E63" s="49" t="str">
        <f>IF(F63&lt;20,"SUFICIENTE",IF(F63&lt;40,"INTERMEDIO","CRÍTICO"))</f>
        <v>SUFICIENTE</v>
      </c>
      <c r="F63" s="50">
        <f>COUNTIF([2]MADUREZ!N12:N73,"MENOR")</f>
        <v>10</v>
      </c>
      <c r="G63" s="51">
        <v>59</v>
      </c>
      <c r="K63" s="24"/>
      <c r="L63" s="24"/>
      <c r="M63" s="24"/>
      <c r="N63" s="24"/>
      <c r="O63" s="24"/>
    </row>
    <row r="64" spans="2:16" ht="21" x14ac:dyDescent="0.35">
      <c r="B64" s="2"/>
      <c r="C64" s="58"/>
      <c r="D64" s="57"/>
      <c r="E64" s="49"/>
      <c r="F64" s="50"/>
      <c r="G64" s="51"/>
      <c r="K64" s="24"/>
      <c r="L64" s="24"/>
      <c r="M64" s="24"/>
      <c r="N64" s="24"/>
      <c r="O64" s="24"/>
    </row>
    <row r="65" spans="1:17" ht="21" x14ac:dyDescent="0.35">
      <c r="B65" s="2"/>
      <c r="C65" s="58"/>
      <c r="D65" s="47" t="s">
        <v>66</v>
      </c>
      <c r="E65" s="49" t="str">
        <f>IF(F65&lt;20,"SUFICIENTE",IF(F65&lt;20,"INTERMEDIO","CRÍTICO"))</f>
        <v>CRÍTICO</v>
      </c>
      <c r="F65" s="50">
        <f>COUNTIF([2]MADUREZ!P12:P75,"MENOR")</f>
        <v>34</v>
      </c>
      <c r="G65" s="51">
        <v>60</v>
      </c>
      <c r="K65" s="24"/>
      <c r="L65" s="24"/>
      <c r="M65" s="24"/>
      <c r="N65" s="24"/>
      <c r="O65" s="24"/>
    </row>
    <row r="66" spans="1:17" ht="21" x14ac:dyDescent="0.35">
      <c r="B66" s="2"/>
      <c r="C66" s="58"/>
      <c r="D66" s="48"/>
      <c r="E66" s="49"/>
      <c r="F66" s="50"/>
      <c r="G66" s="51"/>
      <c r="K66" s="24"/>
      <c r="L66" s="24"/>
      <c r="M66" s="24"/>
      <c r="N66" s="24"/>
      <c r="O66" s="24"/>
    </row>
    <row r="67" spans="1:17" ht="21" x14ac:dyDescent="0.35">
      <c r="C67" s="23"/>
      <c r="D67" s="24"/>
      <c r="E67" s="24"/>
      <c r="F67" s="24"/>
      <c r="G67" s="24"/>
      <c r="H67" s="24"/>
      <c r="I67" s="24"/>
      <c r="J67" s="24"/>
      <c r="K67" s="24"/>
      <c r="L67" s="24"/>
      <c r="M67" s="24"/>
      <c r="N67" s="24"/>
      <c r="O67" s="24"/>
    </row>
    <row r="68" spans="1:17" ht="15.75" thickBot="1" x14ac:dyDescent="0.3"/>
    <row r="69" spans="1:17" ht="21.75" thickBot="1" x14ac:dyDescent="0.3">
      <c r="B69" s="52" t="s">
        <v>67</v>
      </c>
      <c r="C69" s="53"/>
      <c r="D69" s="53"/>
      <c r="E69" s="53"/>
      <c r="F69" s="53"/>
      <c r="G69" s="53"/>
      <c r="H69" s="53"/>
      <c r="I69" s="53"/>
      <c r="J69" s="53"/>
      <c r="K69" s="53"/>
      <c r="L69" s="53"/>
      <c r="M69" s="53"/>
      <c r="N69" s="53"/>
      <c r="O69" s="54"/>
    </row>
    <row r="71" spans="1:17" ht="15.75" hidden="1" thickBot="1" x14ac:dyDescent="0.3">
      <c r="B71" s="46" t="s">
        <v>68</v>
      </c>
      <c r="D71" s="28" t="s">
        <v>69</v>
      </c>
    </row>
    <row r="72" spans="1:17" hidden="1" x14ac:dyDescent="0.25">
      <c r="B72" s="29" t="s">
        <v>70</v>
      </c>
      <c r="D72" s="30">
        <v>60</v>
      </c>
    </row>
    <row r="73" spans="1:17" hidden="1" x14ac:dyDescent="0.25">
      <c r="B73" s="31" t="s">
        <v>71</v>
      </c>
      <c r="D73" s="30">
        <v>60</v>
      </c>
    </row>
    <row r="74" spans="1:17" hidden="1" x14ac:dyDescent="0.25">
      <c r="B74" s="31" t="s">
        <v>72</v>
      </c>
      <c r="D74" s="30">
        <v>60</v>
      </c>
    </row>
    <row r="75" spans="1:17" hidden="1" x14ac:dyDescent="0.25">
      <c r="B75" s="31" t="s">
        <v>73</v>
      </c>
      <c r="D75" s="30">
        <v>60</v>
      </c>
    </row>
    <row r="76" spans="1:17" ht="15.75" hidden="1" thickBot="1" x14ac:dyDescent="0.3">
      <c r="B76" s="32" t="s">
        <v>74</v>
      </c>
      <c r="D76" s="30">
        <v>60</v>
      </c>
    </row>
    <row r="77" spans="1:17" ht="15.75" hidden="1" thickBot="1" x14ac:dyDescent="0.3">
      <c r="B77" s="33" t="s">
        <v>75</v>
      </c>
      <c r="D77" s="34"/>
    </row>
    <row r="78" spans="1:17" x14ac:dyDescent="0.25">
      <c r="A78" s="35"/>
      <c r="B78" s="36"/>
      <c r="C78" s="37"/>
      <c r="D78" s="38"/>
      <c r="E78" s="35"/>
      <c r="F78" s="35"/>
      <c r="G78" s="35"/>
      <c r="H78" s="35"/>
      <c r="I78" s="35"/>
      <c r="J78" s="35"/>
      <c r="K78" s="35"/>
      <c r="L78" s="35"/>
      <c r="M78" s="35"/>
      <c r="N78" s="35"/>
      <c r="O78" s="35"/>
      <c r="P78" s="35"/>
      <c r="Q78" s="35"/>
    </row>
    <row r="79" spans="1:17" x14ac:dyDescent="0.25">
      <c r="A79" s="35"/>
      <c r="B79" s="36"/>
      <c r="C79" s="37"/>
      <c r="D79" s="38"/>
      <c r="E79" s="35"/>
      <c r="F79" s="35"/>
      <c r="G79" s="35"/>
      <c r="H79" s="35"/>
      <c r="I79" s="35"/>
      <c r="J79" s="35"/>
      <c r="K79" s="35"/>
      <c r="L79" s="35"/>
      <c r="M79" s="35"/>
      <c r="N79" s="35"/>
      <c r="O79" s="35"/>
      <c r="P79" s="35"/>
      <c r="Q79" s="35"/>
    </row>
    <row r="80" spans="1:17" x14ac:dyDescent="0.25">
      <c r="A80" s="35"/>
      <c r="B80" s="36"/>
      <c r="C80" s="37"/>
      <c r="D80" s="38"/>
      <c r="E80" s="35"/>
      <c r="F80" s="35"/>
      <c r="G80" s="35"/>
      <c r="H80" s="35"/>
      <c r="I80" s="35"/>
      <c r="J80" s="35"/>
      <c r="K80" s="35"/>
      <c r="L80" s="35"/>
      <c r="M80" s="35"/>
      <c r="N80" s="35"/>
      <c r="O80" s="35"/>
      <c r="P80" s="35"/>
      <c r="Q80" s="35"/>
    </row>
    <row r="81" spans="1:17" x14ac:dyDescent="0.25">
      <c r="A81" s="35"/>
      <c r="B81" s="36"/>
      <c r="C81" s="37"/>
      <c r="D81" s="38"/>
      <c r="E81" s="35"/>
      <c r="F81" s="35"/>
      <c r="G81" s="35"/>
      <c r="H81" s="35"/>
      <c r="I81" s="35"/>
      <c r="J81" s="35"/>
      <c r="K81" s="35"/>
      <c r="L81" s="35"/>
      <c r="M81" s="35"/>
      <c r="N81" s="35"/>
      <c r="O81" s="35"/>
      <c r="P81" s="35"/>
      <c r="Q81" s="35"/>
    </row>
    <row r="82" spans="1:17" x14ac:dyDescent="0.25">
      <c r="A82" s="35"/>
      <c r="B82" s="36"/>
      <c r="C82" s="37"/>
      <c r="D82" s="38"/>
      <c r="E82" s="35"/>
      <c r="F82" s="35"/>
      <c r="G82" s="35"/>
      <c r="H82" s="35"/>
      <c r="I82" s="35"/>
      <c r="J82" s="35"/>
      <c r="K82" s="35"/>
      <c r="L82" s="35"/>
      <c r="M82" s="35"/>
      <c r="N82" s="35"/>
      <c r="O82" s="35"/>
      <c r="P82" s="35"/>
      <c r="Q82" s="35"/>
    </row>
    <row r="83" spans="1:17" x14ac:dyDescent="0.25">
      <c r="A83" s="35"/>
      <c r="B83" s="36"/>
      <c r="C83" s="37"/>
      <c r="D83" s="38"/>
      <c r="E83" s="35"/>
      <c r="F83" s="35"/>
      <c r="G83" s="35"/>
      <c r="H83" s="35"/>
      <c r="I83" s="35"/>
      <c r="J83" s="35"/>
      <c r="K83" s="35"/>
      <c r="L83" s="35"/>
      <c r="M83" s="35"/>
      <c r="N83" s="35"/>
      <c r="O83" s="35"/>
      <c r="P83" s="35"/>
      <c r="Q83" s="35"/>
    </row>
    <row r="84" spans="1:17" x14ac:dyDescent="0.25">
      <c r="A84" s="35"/>
      <c r="B84" s="36"/>
      <c r="C84" s="37"/>
      <c r="D84" s="38"/>
      <c r="E84" s="35"/>
      <c r="F84" s="35"/>
      <c r="G84" s="35"/>
      <c r="H84" s="35"/>
      <c r="I84" s="35"/>
      <c r="J84" s="35"/>
      <c r="K84" s="35"/>
      <c r="L84" s="35"/>
      <c r="M84" s="35"/>
      <c r="N84" s="35"/>
      <c r="O84" s="35"/>
      <c r="P84" s="35"/>
      <c r="Q84" s="35"/>
    </row>
    <row r="85" spans="1:17" x14ac:dyDescent="0.25">
      <c r="A85" s="35"/>
      <c r="B85" s="36"/>
      <c r="C85" s="37"/>
      <c r="D85" s="38"/>
      <c r="E85" s="35"/>
      <c r="F85" s="35"/>
      <c r="G85" s="35"/>
      <c r="H85" s="35"/>
      <c r="I85" s="35"/>
      <c r="J85" s="35"/>
      <c r="K85" s="35"/>
      <c r="L85" s="35"/>
      <c r="M85" s="35"/>
      <c r="N85" s="35"/>
      <c r="O85" s="35"/>
      <c r="P85" s="35"/>
      <c r="Q85" s="35"/>
    </row>
    <row r="86" spans="1:17" x14ac:dyDescent="0.25">
      <c r="A86" s="35"/>
      <c r="B86" s="36"/>
      <c r="C86" s="37"/>
      <c r="D86" s="38"/>
      <c r="E86" s="35"/>
      <c r="F86" s="35"/>
      <c r="G86" s="35"/>
      <c r="H86" s="35"/>
      <c r="I86" s="35"/>
      <c r="J86" s="35"/>
      <c r="K86" s="35"/>
      <c r="L86" s="35"/>
      <c r="M86" s="35"/>
      <c r="N86" s="35"/>
      <c r="O86" s="35"/>
      <c r="P86" s="35"/>
      <c r="Q86" s="35"/>
    </row>
    <row r="87" spans="1:17" x14ac:dyDescent="0.25">
      <c r="A87" s="35"/>
      <c r="B87" s="36"/>
      <c r="C87" s="37"/>
      <c r="D87" s="38"/>
      <c r="E87" s="35"/>
      <c r="F87" s="35"/>
      <c r="G87" s="35"/>
      <c r="H87" s="35"/>
      <c r="I87" s="35"/>
      <c r="J87" s="35"/>
      <c r="K87" s="35"/>
      <c r="L87" s="35"/>
      <c r="M87" s="35"/>
      <c r="N87" s="35"/>
      <c r="O87" s="35"/>
      <c r="P87" s="35"/>
      <c r="Q87" s="35"/>
    </row>
    <row r="88" spans="1:17" x14ac:dyDescent="0.25">
      <c r="A88" s="35"/>
      <c r="B88" s="36"/>
      <c r="C88" s="37"/>
      <c r="D88" s="38"/>
      <c r="E88" s="35"/>
      <c r="F88" s="35"/>
      <c r="G88" s="35"/>
      <c r="H88" s="35"/>
      <c r="I88" s="35"/>
      <c r="J88" s="35"/>
      <c r="K88" s="35"/>
      <c r="L88" s="35"/>
      <c r="M88" s="35"/>
      <c r="N88" s="35"/>
      <c r="O88" s="35"/>
      <c r="P88" s="35"/>
      <c r="Q88" s="35"/>
    </row>
    <row r="89" spans="1:17" x14ac:dyDescent="0.25">
      <c r="A89" s="35"/>
      <c r="B89" s="36"/>
      <c r="C89" s="37"/>
      <c r="D89" s="38"/>
      <c r="E89" s="35"/>
      <c r="F89" s="35"/>
      <c r="G89" s="35"/>
      <c r="H89" s="35"/>
      <c r="I89" s="35"/>
      <c r="J89" s="35"/>
      <c r="K89" s="35"/>
      <c r="L89" s="35"/>
      <c r="M89" s="35"/>
      <c r="N89" s="35"/>
      <c r="O89" s="35"/>
      <c r="P89" s="35"/>
      <c r="Q89" s="35"/>
    </row>
    <row r="90" spans="1:17" x14ac:dyDescent="0.25">
      <c r="A90" s="39"/>
      <c r="B90" s="39"/>
      <c r="C90" s="39"/>
      <c r="D90" s="39"/>
      <c r="E90" s="39"/>
      <c r="F90" s="39"/>
      <c r="G90" s="39"/>
      <c r="H90" s="39"/>
      <c r="I90" s="39"/>
      <c r="J90" s="39"/>
      <c r="K90" s="39"/>
      <c r="L90" s="39"/>
      <c r="M90" s="39"/>
      <c r="N90" s="39"/>
      <c r="O90" s="39"/>
      <c r="P90" s="39"/>
      <c r="Q90" s="39"/>
    </row>
    <row r="93" spans="1:17" x14ac:dyDescent="0.25">
      <c r="B93" s="55" t="s">
        <v>76</v>
      </c>
      <c r="C93" s="55"/>
      <c r="D93" s="55"/>
      <c r="K93" s="40"/>
      <c r="L93" s="41"/>
      <c r="M93" s="41"/>
    </row>
    <row r="94" spans="1:17" x14ac:dyDescent="0.25">
      <c r="B94" s="45" t="s">
        <v>77</v>
      </c>
      <c r="C94" t="s">
        <v>78</v>
      </c>
      <c r="D94" s="42" t="s">
        <v>79</v>
      </c>
      <c r="K94" s="40"/>
      <c r="L94" s="41"/>
      <c r="M94" s="41"/>
    </row>
    <row r="95" spans="1:17" x14ac:dyDescent="0.25">
      <c r="B95" s="43" t="s">
        <v>71</v>
      </c>
      <c r="C95" s="44">
        <v>0</v>
      </c>
      <c r="D95" s="44">
        <v>100</v>
      </c>
      <c r="K95" s="40"/>
      <c r="L95" s="41"/>
      <c r="M95" s="41"/>
    </row>
    <row r="96" spans="1:17" x14ac:dyDescent="0.25">
      <c r="B96" s="43" t="s">
        <v>70</v>
      </c>
      <c r="C96" s="44">
        <v>0</v>
      </c>
      <c r="D96" s="44">
        <v>100</v>
      </c>
      <c r="K96" s="40"/>
      <c r="L96" s="41"/>
      <c r="M96" s="41"/>
    </row>
    <row r="97" spans="2:13" x14ac:dyDescent="0.25">
      <c r="B97" s="43" t="s">
        <v>74</v>
      </c>
      <c r="C97" s="44">
        <v>0</v>
      </c>
      <c r="D97" s="44">
        <v>100</v>
      </c>
      <c r="K97" s="40"/>
      <c r="L97" s="41"/>
      <c r="M97" s="41"/>
    </row>
    <row r="98" spans="2:13" x14ac:dyDescent="0.25">
      <c r="B98" s="43" t="s">
        <v>73</v>
      </c>
      <c r="C98" s="44">
        <v>0</v>
      </c>
      <c r="D98" s="44">
        <v>100</v>
      </c>
      <c r="K98" s="40"/>
      <c r="L98" s="41"/>
      <c r="M98" s="41"/>
    </row>
    <row r="99" spans="2:13" x14ac:dyDescent="0.25">
      <c r="B99" s="43" t="s">
        <v>80</v>
      </c>
      <c r="C99" s="44">
        <v>0</v>
      </c>
      <c r="D99" s="44">
        <v>100</v>
      </c>
    </row>
  </sheetData>
  <mergeCells count="73">
    <mergeCell ref="N2:O9"/>
    <mergeCell ref="B10:C10"/>
    <mergeCell ref="D10:O10"/>
    <mergeCell ref="B11:C11"/>
    <mergeCell ref="D11:O11"/>
    <mergeCell ref="B17:B18"/>
    <mergeCell ref="C17:G17"/>
    <mergeCell ref="C18:E18"/>
    <mergeCell ref="B2:C9"/>
    <mergeCell ref="D2:M9"/>
    <mergeCell ref="B12:C12"/>
    <mergeCell ref="D12:O12"/>
    <mergeCell ref="B13:C13"/>
    <mergeCell ref="D13:O13"/>
    <mergeCell ref="B15:O15"/>
    <mergeCell ref="C30:E30"/>
    <mergeCell ref="C19:E19"/>
    <mergeCell ref="C20:E20"/>
    <mergeCell ref="C21:E21"/>
    <mergeCell ref="C22:E22"/>
    <mergeCell ref="C23:E23"/>
    <mergeCell ref="C24:E24"/>
    <mergeCell ref="C25:E25"/>
    <mergeCell ref="C26:E26"/>
    <mergeCell ref="C27:E27"/>
    <mergeCell ref="C28:E28"/>
    <mergeCell ref="C29:E29"/>
    <mergeCell ref="C31:E31"/>
    <mergeCell ref="C32:E32"/>
    <mergeCell ref="B33:E33"/>
    <mergeCell ref="B35:O35"/>
    <mergeCell ref="B37:B38"/>
    <mergeCell ref="C37:G37"/>
    <mergeCell ref="C38:D38"/>
    <mergeCell ref="F38:G38"/>
    <mergeCell ref="C39:D39"/>
    <mergeCell ref="F39:G39"/>
    <mergeCell ref="C40:D40"/>
    <mergeCell ref="F40:G40"/>
    <mergeCell ref="C41:D41"/>
    <mergeCell ref="F41:G41"/>
    <mergeCell ref="G59:G60"/>
    <mergeCell ref="D61:D62"/>
    <mergeCell ref="C42:D42"/>
    <mergeCell ref="F42:G42"/>
    <mergeCell ref="B43:D43"/>
    <mergeCell ref="F43:G43"/>
    <mergeCell ref="B53:O53"/>
    <mergeCell ref="E55:E56"/>
    <mergeCell ref="F55:F56"/>
    <mergeCell ref="G55:G56"/>
    <mergeCell ref="O55:P56"/>
    <mergeCell ref="B93:D93"/>
    <mergeCell ref="E61:E62"/>
    <mergeCell ref="F61:F62"/>
    <mergeCell ref="G61:G62"/>
    <mergeCell ref="D63:D64"/>
    <mergeCell ref="E63:E64"/>
    <mergeCell ref="F63:F64"/>
    <mergeCell ref="G63:G64"/>
    <mergeCell ref="C57:C66"/>
    <mergeCell ref="D57:D58"/>
    <mergeCell ref="E57:E58"/>
    <mergeCell ref="F57:F58"/>
    <mergeCell ref="G57:G58"/>
    <mergeCell ref="D59:D60"/>
    <mergeCell ref="E59:E60"/>
    <mergeCell ref="F59:F60"/>
    <mergeCell ref="D65:D66"/>
    <mergeCell ref="E65:E66"/>
    <mergeCell ref="F65:F66"/>
    <mergeCell ref="G65:G66"/>
    <mergeCell ref="B69:O69"/>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Rafael Redondo Campos</dc:creator>
  <cp:lastModifiedBy>Paula Andrea Gonzalez Zamudio</cp:lastModifiedBy>
  <dcterms:created xsi:type="dcterms:W3CDTF">2022-09-29T20:54:40Z</dcterms:created>
  <dcterms:modified xsi:type="dcterms:W3CDTF">2022-09-29T21:14:22Z</dcterms:modified>
</cp:coreProperties>
</file>